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1.xml" ContentType="application/vnd.openxmlformats-officedocument.drawing+xml"/>
  <Override PartName="/xl/tables/table7.xml" ContentType="application/vnd.openxmlformats-officedocument.spreadsheetml.table+xml"/>
  <Override PartName="/xl/drawings/drawing2.xml" ContentType="application/vnd.openxmlformats-officedocument.drawing+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drawings/drawing3.xml" ContentType="application/vnd.openxmlformats-officedocument.drawing+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4.xml" ContentType="application/vnd.openxmlformats-officedocument.drawing+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drawings/drawing5.xml" ContentType="application/vnd.openxmlformats-officedocument.drawing+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drawings/drawing6.xml" ContentType="application/vnd.openxmlformats-officedocument.drawing+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drawings/drawing7.xml" ContentType="application/vnd.openxmlformats-officedocument.drawing+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https://bailit.sharepoint.com/CGT/Shared Documents/Rhode Island/2021-2022/Submission Templates/Insurer Submission Template/"/>
    </mc:Choice>
  </mc:AlternateContent>
  <xr:revisionPtr revIDLastSave="73" documentId="8_{C6E75C4B-13F1-4FCB-8A35-87BC04CFCB3C}" xr6:coauthVersionLast="47" xr6:coauthVersionMax="47" xr10:uidLastSave="{9A0A48E4-D985-4C1C-9B70-83F90A5C45A8}"/>
  <workbookProtection workbookAlgorithmName="SHA-512" workbookHashValue="LqgfuHVBwlI5nojNYYqf8oNa4XzKJ2ceVqMhkSRWGzQ9p64T0G7DmWALu4MaeFsEg1YTslHu8fJZZPPm7U985g==" workbookSaltValue="2dGJnDXo/sEEBtYV4u9+CA==" workbookSpinCount="100000" lockStructure="1"/>
  <bookViews>
    <workbookView xWindow="-9570" yWindow="-21710" windowWidth="38620" windowHeight="21100" tabRatio="800" xr2:uid="{1C525F01-6B73-4E48-BFC1-BA6FC2E66BD2}"/>
  </bookViews>
  <sheets>
    <sheet name="Contents" sheetId="3" r:id="rId1"/>
    <sheet name="Reference Tables" sheetId="8" r:id="rId2"/>
    <sheet name="Definitions" sheetId="2" r:id="rId3"/>
    <sheet name="HD-PC Spend" sheetId="5" r:id="rId4"/>
    <sheet name="Primary Care Spending" sheetId="6" r:id="rId5"/>
    <sheet name="Non-Claims - ACO_AE1" sheetId="7" r:id="rId6"/>
    <sheet name="Non-Claims - ACO_AE2" sheetId="9" r:id="rId7"/>
    <sheet name="Non-Claims - ACO_AE3" sheetId="10" r:id="rId8"/>
    <sheet name="Non-Claims - ACO_AE4" sheetId="11" r:id="rId9"/>
    <sheet name="Non-Claims - ACO_AE5" sheetId="14" r:id="rId10"/>
    <sheet name="Non-Claims - All Other" sheetId="13" r:id="rId11"/>
    <sheet name="Mandatory Questions" sheetId="4" r:id="rId12"/>
    <sheet name="Backup Data" sheetId="12" state="hidden" r:id="rId13"/>
  </sheets>
  <definedNames>
    <definedName name="_xlnm._FilterDatabase" localSheetId="11" hidden="1">'Mandatory Questions'!$B$9:$D$30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73" i="14" l="1"/>
  <c r="C65" i="14"/>
  <c r="D65" i="14" s="1"/>
  <c r="C64" i="14"/>
  <c r="E64" i="14" s="1"/>
  <c r="C63" i="14"/>
  <c r="E63" i="14" s="1"/>
  <c r="C62" i="14"/>
  <c r="E62" i="14" s="1"/>
  <c r="D61" i="14"/>
  <c r="C61" i="14"/>
  <c r="E61" i="14" s="1"/>
  <c r="C60" i="14"/>
  <c r="E60" i="14" s="1"/>
  <c r="C59" i="14"/>
  <c r="E59" i="14" s="1"/>
  <c r="C58" i="14"/>
  <c r="D58" i="14" s="1"/>
  <c r="C57" i="14"/>
  <c r="E57" i="14" s="1"/>
  <c r="F56" i="14"/>
  <c r="C55" i="14"/>
  <c r="E55" i="14" s="1"/>
  <c r="C54" i="14"/>
  <c r="E54" i="14" s="1"/>
  <c r="C53" i="14"/>
  <c r="E53" i="14" s="1"/>
  <c r="C52" i="14"/>
  <c r="E52" i="14" s="1"/>
  <c r="F51" i="14"/>
  <c r="E50" i="14"/>
  <c r="C50" i="14"/>
  <c r="D50" i="14" s="1"/>
  <c r="C49" i="14"/>
  <c r="D49" i="14" s="1"/>
  <c r="C48" i="14"/>
  <c r="E48" i="14" s="1"/>
  <c r="C47" i="14"/>
  <c r="E47" i="14" s="1"/>
  <c r="F46" i="14"/>
  <c r="F66" i="14" s="1"/>
  <c r="D35" i="14"/>
  <c r="F34" i="14"/>
  <c r="F33" i="14"/>
  <c r="F32" i="14"/>
  <c r="F31" i="14"/>
  <c r="F30" i="14"/>
  <c r="F29" i="14"/>
  <c r="F28" i="14"/>
  <c r="F27" i="14"/>
  <c r="F25" i="14" s="1"/>
  <c r="F26" i="14"/>
  <c r="D25" i="14"/>
  <c r="F24" i="14"/>
  <c r="F23" i="14"/>
  <c r="F22" i="14"/>
  <c r="F21" i="14"/>
  <c r="F20" i="14"/>
  <c r="D20" i="14"/>
  <c r="F19" i="14"/>
  <c r="F18" i="14"/>
  <c r="F17" i="14"/>
  <c r="F16" i="14"/>
  <c r="F15" i="14" s="1"/>
  <c r="F35" i="14" s="1"/>
  <c r="D15" i="14"/>
  <c r="E51" i="14" l="1"/>
  <c r="D57" i="14"/>
  <c r="D62" i="14"/>
  <c r="D53" i="14"/>
  <c r="E58" i="14"/>
  <c r="E56" i="14" s="1"/>
  <c r="E49" i="14"/>
  <c r="E46" i="14" s="1"/>
  <c r="D52" i="14"/>
  <c r="D60" i="14"/>
  <c r="E65" i="14"/>
  <c r="D47" i="14"/>
  <c r="D55" i="14"/>
  <c r="D63" i="14"/>
  <c r="D64" i="14"/>
  <c r="D48" i="14"/>
  <c r="D59" i="14"/>
  <c r="D56" i="14" s="1"/>
  <c r="D54" i="14"/>
  <c r="E66" i="14" l="1"/>
  <c r="E82" i="14" s="1"/>
  <c r="D46" i="14"/>
  <c r="D51" i="14"/>
  <c r="D66" i="14"/>
  <c r="D82" i="14" s="1"/>
  <c r="F82" i="14" s="1"/>
  <c r="C48" i="10" l="1"/>
  <c r="E48" i="10" s="1"/>
  <c r="C48" i="11"/>
  <c r="C49" i="13"/>
  <c r="E49" i="13" s="1"/>
  <c r="C65" i="13"/>
  <c r="D65" i="13" s="1"/>
  <c r="C64" i="13"/>
  <c r="E64" i="13" s="1"/>
  <c r="C63" i="13"/>
  <c r="E63" i="13" s="1"/>
  <c r="C62" i="13"/>
  <c r="E62" i="13" s="1"/>
  <c r="C61" i="13"/>
  <c r="D61" i="13" s="1"/>
  <c r="C60" i="13"/>
  <c r="E60" i="13" s="1"/>
  <c r="C59" i="13"/>
  <c r="C58" i="13"/>
  <c r="E58" i="13" s="1"/>
  <c r="C57" i="13"/>
  <c r="D57" i="13" s="1"/>
  <c r="C55" i="13"/>
  <c r="E55" i="13" s="1"/>
  <c r="C54" i="13"/>
  <c r="D54" i="13" s="1"/>
  <c r="C53" i="13"/>
  <c r="D53" i="13" s="1"/>
  <c r="C52" i="13"/>
  <c r="C50" i="13"/>
  <c r="E50" i="13" s="1"/>
  <c r="C48" i="13"/>
  <c r="C47" i="13"/>
  <c r="D47" i="13" s="1"/>
  <c r="E73" i="13"/>
  <c r="D59" i="13"/>
  <c r="F56" i="13"/>
  <c r="E52" i="13"/>
  <c r="F51" i="13"/>
  <c r="E48" i="13"/>
  <c r="F46" i="13"/>
  <c r="F66" i="13" s="1"/>
  <c r="F34" i="13"/>
  <c r="F33" i="13"/>
  <c r="F32" i="13"/>
  <c r="F31" i="13"/>
  <c r="F30" i="13"/>
  <c r="F29" i="13"/>
  <c r="F28" i="13"/>
  <c r="F27" i="13"/>
  <c r="F26" i="13"/>
  <c r="D25" i="13"/>
  <c r="F24" i="13"/>
  <c r="F23" i="13"/>
  <c r="F22" i="13"/>
  <c r="F21" i="13"/>
  <c r="F20" i="13" s="1"/>
  <c r="D20" i="13"/>
  <c r="F19" i="13"/>
  <c r="F18" i="13"/>
  <c r="F17" i="13"/>
  <c r="F16" i="13"/>
  <c r="F15" i="13"/>
  <c r="D15" i="13"/>
  <c r="E73" i="11"/>
  <c r="C65" i="11"/>
  <c r="E65" i="11" s="1"/>
  <c r="C64" i="11"/>
  <c r="D64" i="11" s="1"/>
  <c r="C63" i="11"/>
  <c r="E63" i="11" s="1"/>
  <c r="C62" i="11"/>
  <c r="D62" i="11" s="1"/>
  <c r="C61" i="11"/>
  <c r="E61" i="11" s="1"/>
  <c r="C60" i="11"/>
  <c r="D60" i="11" s="1"/>
  <c r="C59" i="11"/>
  <c r="E59" i="11" s="1"/>
  <c r="C58" i="11"/>
  <c r="D58" i="11" s="1"/>
  <c r="C57" i="11"/>
  <c r="E57" i="11" s="1"/>
  <c r="F56" i="11"/>
  <c r="C55" i="11"/>
  <c r="E55" i="11" s="1"/>
  <c r="C54" i="11"/>
  <c r="D54" i="11" s="1"/>
  <c r="C53" i="11"/>
  <c r="E53" i="11" s="1"/>
  <c r="C52" i="11"/>
  <c r="D52" i="11" s="1"/>
  <c r="F51" i="11"/>
  <c r="C50" i="11"/>
  <c r="D50" i="11" s="1"/>
  <c r="C49" i="11"/>
  <c r="D49" i="11" s="1"/>
  <c r="D48" i="11"/>
  <c r="C47" i="11"/>
  <c r="E47" i="11" s="1"/>
  <c r="F46" i="11"/>
  <c r="F66" i="11" s="1"/>
  <c r="F34" i="11"/>
  <c r="F33" i="11"/>
  <c r="F32" i="11"/>
  <c r="F31" i="11"/>
  <c r="F30" i="11"/>
  <c r="F29" i="11"/>
  <c r="F28" i="11"/>
  <c r="F27" i="11"/>
  <c r="F26" i="11"/>
  <c r="D25" i="11"/>
  <c r="D35" i="11" s="1"/>
  <c r="F24" i="11"/>
  <c r="F23" i="11"/>
  <c r="F22" i="11"/>
  <c r="F20" i="11" s="1"/>
  <c r="F21" i="11"/>
  <c r="D20" i="11"/>
  <c r="F19" i="11"/>
  <c r="F18" i="11"/>
  <c r="F17" i="11"/>
  <c r="F15" i="11" s="1"/>
  <c r="F16" i="11"/>
  <c r="D15" i="11"/>
  <c r="E73" i="10"/>
  <c r="C65" i="10"/>
  <c r="D65" i="10" s="1"/>
  <c r="C64" i="10"/>
  <c r="E64" i="10" s="1"/>
  <c r="C63" i="10"/>
  <c r="E63" i="10" s="1"/>
  <c r="C62" i="10"/>
  <c r="E62" i="10" s="1"/>
  <c r="C61" i="10"/>
  <c r="E61" i="10" s="1"/>
  <c r="C60" i="10"/>
  <c r="E60" i="10" s="1"/>
  <c r="C59" i="10"/>
  <c r="D59" i="10" s="1"/>
  <c r="C58" i="10"/>
  <c r="E58" i="10" s="1"/>
  <c r="C57" i="10"/>
  <c r="D57" i="10" s="1"/>
  <c r="F56" i="10"/>
  <c r="C55" i="10"/>
  <c r="E55" i="10" s="1"/>
  <c r="C54" i="10"/>
  <c r="D54" i="10" s="1"/>
  <c r="C53" i="10"/>
  <c r="E53" i="10" s="1"/>
  <c r="C52" i="10"/>
  <c r="D52" i="10" s="1"/>
  <c r="F51" i="10"/>
  <c r="F66" i="10" s="1"/>
  <c r="C50" i="10"/>
  <c r="D50" i="10" s="1"/>
  <c r="C49" i="10"/>
  <c r="D49" i="10" s="1"/>
  <c r="C47" i="10"/>
  <c r="E47" i="10" s="1"/>
  <c r="F46" i="10"/>
  <c r="F34" i="10"/>
  <c r="F33" i="10"/>
  <c r="F32" i="10"/>
  <c r="F31" i="10"/>
  <c r="F30" i="10"/>
  <c r="F29" i="10"/>
  <c r="F28" i="10"/>
  <c r="F27" i="10"/>
  <c r="F26" i="10"/>
  <c r="F25" i="10" s="1"/>
  <c r="D25" i="10"/>
  <c r="D35" i="10" s="1"/>
  <c r="F24" i="10"/>
  <c r="F23" i="10"/>
  <c r="F22" i="10"/>
  <c r="F21" i="10"/>
  <c r="F20" i="10"/>
  <c r="D20" i="10"/>
  <c r="F19" i="10"/>
  <c r="F18" i="10"/>
  <c r="F17" i="10"/>
  <c r="F16" i="10"/>
  <c r="F15" i="10" s="1"/>
  <c r="D15" i="10"/>
  <c r="E73" i="9"/>
  <c r="C65" i="9"/>
  <c r="D65" i="9" s="1"/>
  <c r="C64" i="9"/>
  <c r="D64" i="9" s="1"/>
  <c r="C63" i="9"/>
  <c r="E63" i="9" s="1"/>
  <c r="C62" i="9"/>
  <c r="E62" i="9" s="1"/>
  <c r="C61" i="9"/>
  <c r="E61" i="9" s="1"/>
  <c r="C60" i="9"/>
  <c r="E60" i="9" s="1"/>
  <c r="C59" i="9"/>
  <c r="E59" i="9" s="1"/>
  <c r="C58" i="9"/>
  <c r="E58" i="9" s="1"/>
  <c r="C57" i="9"/>
  <c r="E57" i="9" s="1"/>
  <c r="F56" i="9"/>
  <c r="C55" i="9"/>
  <c r="E55" i="9" s="1"/>
  <c r="C54" i="9"/>
  <c r="E54" i="9" s="1"/>
  <c r="C53" i="9"/>
  <c r="E53" i="9" s="1"/>
  <c r="C52" i="9"/>
  <c r="E52" i="9" s="1"/>
  <c r="F51" i="9"/>
  <c r="C50" i="9"/>
  <c r="E50" i="9" s="1"/>
  <c r="C49" i="9"/>
  <c r="E49" i="9" s="1"/>
  <c r="C48" i="9"/>
  <c r="D48" i="9" s="1"/>
  <c r="C47" i="9"/>
  <c r="E47" i="9" s="1"/>
  <c r="F46" i="9"/>
  <c r="F66" i="9" s="1"/>
  <c r="F34" i="9"/>
  <c r="F33" i="9"/>
  <c r="F32" i="9"/>
  <c r="F31" i="9"/>
  <c r="F30" i="9"/>
  <c r="F29" i="9"/>
  <c r="F25" i="9" s="1"/>
  <c r="F28" i="9"/>
  <c r="F27" i="9"/>
  <c r="F26" i="9"/>
  <c r="D25" i="9"/>
  <c r="F24" i="9"/>
  <c r="F23" i="9"/>
  <c r="F22" i="9"/>
  <c r="F20" i="9" s="1"/>
  <c r="F21" i="9"/>
  <c r="D20" i="9"/>
  <c r="D35" i="9" s="1"/>
  <c r="F19" i="9"/>
  <c r="F18" i="9"/>
  <c r="F17" i="9"/>
  <c r="F16" i="9"/>
  <c r="F15" i="9"/>
  <c r="D15" i="9"/>
  <c r="C65" i="7"/>
  <c r="C64" i="7"/>
  <c r="C63" i="7"/>
  <c r="C62" i="7"/>
  <c r="C61" i="7"/>
  <c r="C60" i="7"/>
  <c r="C59" i="7"/>
  <c r="C58" i="7"/>
  <c r="C57" i="7"/>
  <c r="C55" i="7"/>
  <c r="C54" i="7"/>
  <c r="D54" i="7" s="1"/>
  <c r="C53" i="7"/>
  <c r="C52" i="7"/>
  <c r="D52" i="7" s="1"/>
  <c r="C50" i="7"/>
  <c r="C49" i="7"/>
  <c r="C48" i="7"/>
  <c r="D48" i="7" s="1"/>
  <c r="C47" i="7"/>
  <c r="D35" i="13" l="1"/>
  <c r="F25" i="11"/>
  <c r="F35" i="11"/>
  <c r="F35" i="10"/>
  <c r="F25" i="13"/>
  <c r="D47" i="11"/>
  <c r="D46" i="11" s="1"/>
  <c r="E58" i="11"/>
  <c r="E53" i="13"/>
  <c r="D50" i="13"/>
  <c r="D64" i="13"/>
  <c r="E47" i="13"/>
  <c r="E46" i="13" s="1"/>
  <c r="E61" i="13"/>
  <c r="D48" i="13"/>
  <c r="D58" i="13"/>
  <c r="F35" i="13"/>
  <c r="D49" i="13"/>
  <c r="E54" i="13"/>
  <c r="D52" i="13"/>
  <c r="E57" i="13"/>
  <c r="D60" i="13"/>
  <c r="E65" i="13"/>
  <c r="E59" i="13"/>
  <c r="D62" i="13"/>
  <c r="D55" i="13"/>
  <c r="D63" i="13"/>
  <c r="E49" i="11"/>
  <c r="E62" i="11"/>
  <c r="D53" i="11"/>
  <c r="E50" i="11"/>
  <c r="D59" i="11"/>
  <c r="E64" i="11"/>
  <c r="E54" i="11"/>
  <c r="E48" i="11"/>
  <c r="D57" i="11"/>
  <c r="D65" i="11"/>
  <c r="D61" i="11"/>
  <c r="E50" i="10"/>
  <c r="E54" i="10"/>
  <c r="D53" i="10"/>
  <c r="E59" i="10"/>
  <c r="D58" i="10"/>
  <c r="D62" i="10"/>
  <c r="D61" i="10"/>
  <c r="D59" i="9"/>
  <c r="E48" i="9"/>
  <c r="E46" i="9" s="1"/>
  <c r="E64" i="9"/>
  <c r="D53" i="7"/>
  <c r="E53" i="7" s="1"/>
  <c r="D57" i="7"/>
  <c r="E57" i="7" s="1"/>
  <c r="D58" i="7"/>
  <c r="E58" i="7" s="1"/>
  <c r="D55" i="7"/>
  <c r="E55" i="7" s="1"/>
  <c r="D49" i="7"/>
  <c r="E49" i="7" s="1"/>
  <c r="D59" i="7"/>
  <c r="D11" i="6" s="1"/>
  <c r="E54" i="7"/>
  <c r="E48" i="7"/>
  <c r="D47" i="7"/>
  <c r="E47" i="7" s="1"/>
  <c r="E52" i="7"/>
  <c r="D50" i="7"/>
  <c r="E50" i="7" s="1"/>
  <c r="D60" i="7"/>
  <c r="E11" i="6" s="1"/>
  <c r="D61" i="7"/>
  <c r="E61" i="7" s="1"/>
  <c r="D62" i="7"/>
  <c r="E62" i="7" s="1"/>
  <c r="D63" i="7"/>
  <c r="E63" i="7" s="1"/>
  <c r="D64" i="7"/>
  <c r="E64" i="7" s="1"/>
  <c r="D65" i="7"/>
  <c r="E65" i="7" s="1"/>
  <c r="E52" i="11"/>
  <c r="D55" i="11"/>
  <c r="E60" i="11"/>
  <c r="D63" i="11"/>
  <c r="E49" i="10"/>
  <c r="E46" i="10" s="1"/>
  <c r="E57" i="10"/>
  <c r="D60" i="10"/>
  <c r="E65" i="10"/>
  <c r="D47" i="10"/>
  <c r="E52" i="10"/>
  <c r="D55" i="10"/>
  <c r="D63" i="10"/>
  <c r="D64" i="10"/>
  <c r="D48" i="10"/>
  <c r="F35" i="9"/>
  <c r="E56" i="9"/>
  <c r="E51" i="9"/>
  <c r="E65" i="9"/>
  <c r="D54" i="9"/>
  <c r="D62" i="9"/>
  <c r="D49" i="9"/>
  <c r="D57" i="9"/>
  <c r="D52" i="9"/>
  <c r="D60" i="9"/>
  <c r="D47" i="9"/>
  <c r="D55" i="9"/>
  <c r="D63" i="9"/>
  <c r="D50" i="9"/>
  <c r="D58" i="9"/>
  <c r="D53" i="9"/>
  <c r="D61" i="9"/>
  <c r="D51" i="10" l="1"/>
  <c r="E46" i="11"/>
  <c r="D46" i="13"/>
  <c r="D66" i="13" s="1"/>
  <c r="D82" i="13" s="1"/>
  <c r="E56" i="11"/>
  <c r="E51" i="11"/>
  <c r="D51" i="13"/>
  <c r="E51" i="13"/>
  <c r="D56" i="13"/>
  <c r="E56" i="13"/>
  <c r="E66" i="13"/>
  <c r="E82" i="13" s="1"/>
  <c r="D51" i="11"/>
  <c r="D56" i="11"/>
  <c r="E56" i="10"/>
  <c r="E66" i="10" s="1"/>
  <c r="E82" i="10" s="1"/>
  <c r="D56" i="10"/>
  <c r="E51" i="10"/>
  <c r="E66" i="9"/>
  <c r="E82" i="9" s="1"/>
  <c r="D56" i="9"/>
  <c r="E59" i="7"/>
  <c r="E60" i="7"/>
  <c r="E66" i="11"/>
  <c r="E82" i="11" s="1"/>
  <c r="D46" i="10"/>
  <c r="D46" i="9"/>
  <c r="D51" i="9"/>
  <c r="D66" i="11" l="1"/>
  <c r="D82" i="11" s="1"/>
  <c r="F82" i="11" s="1"/>
  <c r="F82" i="13"/>
  <c r="D66" i="10"/>
  <c r="D82" i="10" s="1"/>
  <c r="F82" i="10" s="1"/>
  <c r="D66" i="9"/>
  <c r="D82" i="9" s="1"/>
  <c r="F82" i="9" s="1"/>
  <c r="F29" i="7" l="1"/>
  <c r="F28" i="7"/>
  <c r="E73" i="7"/>
  <c r="F56" i="7"/>
  <c r="F51" i="7"/>
  <c r="F46" i="7"/>
  <c r="F34" i="7"/>
  <c r="F33" i="7"/>
  <c r="F32" i="7"/>
  <c r="F31" i="7"/>
  <c r="F30" i="7"/>
  <c r="F27" i="7"/>
  <c r="F26" i="7"/>
  <c r="D25" i="7"/>
  <c r="F24" i="7"/>
  <c r="F23" i="7"/>
  <c r="F22" i="7"/>
  <c r="F21" i="7"/>
  <c r="D20" i="7"/>
  <c r="F19" i="7"/>
  <c r="F18" i="7"/>
  <c r="F17" i="7"/>
  <c r="F16" i="7"/>
  <c r="D15" i="7"/>
  <c r="J11" i="6" l="1"/>
  <c r="F66" i="7"/>
  <c r="D35" i="7"/>
  <c r="F25" i="7"/>
  <c r="E56" i="7"/>
  <c r="E51" i="7"/>
  <c r="D46" i="7"/>
  <c r="D51" i="7"/>
  <c r="E46" i="7"/>
  <c r="F20" i="7"/>
  <c r="F15" i="7"/>
  <c r="D56" i="7"/>
  <c r="F35" i="7" l="1"/>
  <c r="E66" i="7"/>
  <c r="E82" i="7" s="1"/>
  <c r="D66" i="7"/>
  <c r="D82" i="7" s="1"/>
  <c r="F11" i="6" s="1"/>
  <c r="F82" i="7" l="1"/>
  <c r="H11" i="6" s="1"/>
  <c r="I11" i="6"/>
  <c r="K11" i="6" l="1"/>
  <c r="L11" i="6"/>
  <c r="N11" i="6" s="1"/>
  <c r="O11" i="6" l="1"/>
  <c r="M11" i="6"/>
</calcChain>
</file>

<file path=xl/sharedStrings.xml><?xml version="1.0" encoding="utf-8"?>
<sst xmlns="http://schemas.openxmlformats.org/spreadsheetml/2006/main" count="1613" uniqueCount="466">
  <si>
    <t>#</t>
  </si>
  <si>
    <t>Non-claims-based Payment Categories and Subcategories</t>
  </si>
  <si>
    <t>Percentage Attributed to Primary Care</t>
  </si>
  <si>
    <t>Primary Care Non-claims-based Spending</t>
  </si>
  <si>
    <t>Non-primary Care Non-claims-based Spending</t>
  </si>
  <si>
    <t>Total Non-claims-based Spending</t>
  </si>
  <si>
    <t>Prospective Capitated, Case Rate or Episode-based Payments</t>
  </si>
  <si>
    <t>Primary Care Performance Incentive Payments</t>
  </si>
  <si>
    <t>Payments to Support Population Health and Practice Infrastructure</t>
  </si>
  <si>
    <t>a.</t>
  </si>
  <si>
    <t>e.</t>
  </si>
  <si>
    <t>b.</t>
  </si>
  <si>
    <t>c.</t>
  </si>
  <si>
    <t>d.</t>
  </si>
  <si>
    <t>Care management/care coordination/population health</t>
  </si>
  <si>
    <t>PCMH recognition payments</t>
  </si>
  <si>
    <t>Primary care and behavioral health integration</t>
  </si>
  <si>
    <t>Capitation payments</t>
  </si>
  <si>
    <t>Global budget payments</t>
  </si>
  <si>
    <t>Prospective case rate payments</t>
  </si>
  <si>
    <t>Prospective episode-based payments</t>
  </si>
  <si>
    <t>1.</t>
  </si>
  <si>
    <t>2.</t>
  </si>
  <si>
    <t>Risk-based payment: Shared savings distributions</t>
  </si>
  <si>
    <t>Risk-based payment: Shared risk recoupments</t>
  </si>
  <si>
    <t>Retrospective/prospective incentive payments: Pay-for-performance</t>
  </si>
  <si>
    <t>Retrospective/prospective incentive payments: Pay-for-reporting</t>
  </si>
  <si>
    <t>3.</t>
  </si>
  <si>
    <t>4.</t>
  </si>
  <si>
    <t>5.</t>
  </si>
  <si>
    <t>6.</t>
  </si>
  <si>
    <t>Total Payments</t>
  </si>
  <si>
    <t>Total Non-claims-based Payments</t>
  </si>
  <si>
    <t>Total Primary Care Non-claims-based Spending</t>
  </si>
  <si>
    <t>Total Non-primary Care Non-claims-based Spending</t>
  </si>
  <si>
    <t>EHR/HIT infrastructure and other data analytics payments</t>
  </si>
  <si>
    <t>Definitions</t>
  </si>
  <si>
    <t>Definition</t>
  </si>
  <si>
    <t xml:space="preserve">Per capita payments to primary care providers to provide primary care services needed by designated patients over a defined period of time.  </t>
  </si>
  <si>
    <t xml:space="preserve">Prospective Capitated, Case Rate or Episode-based Payments </t>
  </si>
  <si>
    <t>Shared savings distributions</t>
  </si>
  <si>
    <t>Shared risk recoupments</t>
  </si>
  <si>
    <t>Pay-for-performance payments</t>
  </si>
  <si>
    <t>Pay-for-reporting payment</t>
  </si>
  <si>
    <t>Recovery</t>
  </si>
  <si>
    <t>Other</t>
  </si>
  <si>
    <t>Table 3: Payments to Organizations that Do Not Include Primary Care Clinicians</t>
  </si>
  <si>
    <t>Table 4: Summary of Total Payments</t>
  </si>
  <si>
    <t>Table 2: Payments to Health Systems or Multi-Specialty Provider Organizations that Include Primary Care</t>
  </si>
  <si>
    <t>Table 1: Payments to Primary Care-Only Organizations</t>
  </si>
  <si>
    <t>HIE payments</t>
  </si>
  <si>
    <t>PCMH administration</t>
  </si>
  <si>
    <t>f.</t>
  </si>
  <si>
    <t xml:space="preserve">Other </t>
  </si>
  <si>
    <t>Provider Salaries</t>
  </si>
  <si>
    <t>Payments to support the operations of the Care Transformation Collaborative of Rhode Island (CTC-RI).</t>
  </si>
  <si>
    <t>All payments made to develop provider capacity and practice infrastructure to help coordinate care, improve quality and control costs.  Includes, but is not limited to:</t>
  </si>
  <si>
    <t>All non-claims-based payments for services delivered under the following payment arrangements:</t>
  </si>
  <si>
    <t>Performance Incentive Payments</t>
  </si>
  <si>
    <t>Behavioral health integration</t>
  </si>
  <si>
    <t>Recoveries</t>
  </si>
  <si>
    <t>This workbook contains the following tabs:</t>
  </si>
  <si>
    <t>Tab Name</t>
  </si>
  <si>
    <t>Required Data Entry?</t>
  </si>
  <si>
    <t>Tab Purpose</t>
  </si>
  <si>
    <t>Mandatory Questions</t>
  </si>
  <si>
    <t>Yes</t>
  </si>
  <si>
    <t>Insurers must answer questions on their data submission to ensure the submission is in alignment with the specifications outlined in the Implementation Manual.</t>
  </si>
  <si>
    <t>No</t>
  </si>
  <si>
    <t>Reference Tables</t>
  </si>
  <si>
    <t>This tab provides several reference tables to aid insurers in their data submission.  Please refer to this tab, or the Implementation Manual, if you have any questions on what to submit in this template. 
Insurers are not required to input any data in this tab.</t>
  </si>
  <si>
    <t>Black = Payer-reported data </t>
  </si>
  <si>
    <t>Period Beginning Date</t>
  </si>
  <si>
    <t>Period Ending Date</t>
  </si>
  <si>
    <t>Insurer Comments</t>
  </si>
  <si>
    <t>Rhode Island</t>
  </si>
  <si>
    <t>Header Record Template</t>
  </si>
  <si>
    <t>A1</t>
  </si>
  <si>
    <t>A2</t>
  </si>
  <si>
    <t>A3</t>
  </si>
  <si>
    <t>A4</t>
  </si>
  <si>
    <t>A5</t>
  </si>
  <si>
    <t>A6</t>
  </si>
  <si>
    <t>A7</t>
  </si>
  <si>
    <t>A8</t>
  </si>
  <si>
    <t>A9</t>
  </si>
  <si>
    <t>A10</t>
  </si>
  <si>
    <t>A11</t>
  </si>
  <si>
    <t>A12</t>
  </si>
  <si>
    <t>A13</t>
  </si>
  <si>
    <t>Claims: Professional, Primary Care</t>
  </si>
  <si>
    <t>Primary Care Spending as a Percentage of TME, Less Long-term Care, Calculation Template</t>
  </si>
  <si>
    <t>Blue = OHIC-calculated data </t>
  </si>
  <si>
    <t>Insurer Org ID</t>
  </si>
  <si>
    <t>Non-Claims: Professional, Primary Care</t>
  </si>
  <si>
    <t>Claims: Total Medical Expenses, Less Long-term Care</t>
  </si>
  <si>
    <t>Non-Claims: Total Medical Expenses, Less Long-term Care</t>
  </si>
  <si>
    <t>Non-Claims: PCMH Administration Payments</t>
  </si>
  <si>
    <t>TOTAL Direct Primary Care
(A1 + A4 - A2 - A3)</t>
  </si>
  <si>
    <t>TOTAL Indirect Primary Care
(A2 + A3)</t>
  </si>
  <si>
    <t>TOTAL Primary Care
(A1 + A4)</t>
  </si>
  <si>
    <t>TOTAL Medical Expenses
(A5 + A6)</t>
  </si>
  <si>
    <t>Direct Primary Care as a Percentage of TME
(A7 / A10)</t>
  </si>
  <si>
    <t>Indirect Primary Care as a Percentage of TME
(A8 / A10)</t>
  </si>
  <si>
    <t>Total Primary Care as a Percentage of TME 
(A9 / A10)</t>
  </si>
  <si>
    <t>Select the ACO/AE for which you are reporting performance.</t>
  </si>
  <si>
    <t>Files Due</t>
  </si>
  <si>
    <t>Insurance Carrier Organizational ID</t>
  </si>
  <si>
    <t>Insurer</t>
  </si>
  <si>
    <t>Blue Cross Blue Shield of RI</t>
  </si>
  <si>
    <t>Neighborhood Health Plan of RI</t>
  </si>
  <si>
    <t>Tufts Health Plan</t>
  </si>
  <si>
    <t>UnitedHealthcare</t>
  </si>
  <si>
    <t>Insurers' Primary Care Spending Filing Schedule Date</t>
  </si>
  <si>
    <t>Insurer Primary Care Spending Data Specifications
Reference Tables</t>
  </si>
  <si>
    <r>
      <t xml:space="preserve">Instructions: </t>
    </r>
    <r>
      <rPr>
        <i/>
        <sz val="11"/>
        <color theme="1"/>
        <rFont val="Calibri"/>
        <family val="2"/>
        <scheme val="minor"/>
      </rPr>
      <t>Include your total primary care non-claims-based spending in the yellow-highlighted cells in column E.</t>
    </r>
  </si>
  <si>
    <r>
      <rPr>
        <b/>
        <i/>
        <sz val="11"/>
        <color theme="1"/>
        <rFont val="Calibri"/>
        <family val="2"/>
        <scheme val="minor"/>
      </rPr>
      <t>Instructions</t>
    </r>
    <r>
      <rPr>
        <i/>
        <sz val="11"/>
        <color theme="1"/>
        <rFont val="Calibri"/>
        <family val="2"/>
        <scheme val="minor"/>
      </rPr>
      <t>: Include your total non-claims-based spending in the yellow-highlighted cell in column G.</t>
    </r>
  </si>
  <si>
    <t xml:space="preserve"> </t>
  </si>
  <si>
    <t>This table automatically calculates the total primary care and non-primary care non-claims-based spending from Tables 1, 2 and 3.  The table assumes that all spending reported in Table 1 is primary care non-claims-based spending and that all spending reported in Table 3 is non-primary-care non-claims-based spending.</t>
  </si>
  <si>
    <t>Template for Reporting Non-Claims-Based Primary Care Spending</t>
  </si>
  <si>
    <t>Payer-reported data</t>
  </si>
  <si>
    <t>Black text</t>
  </si>
  <si>
    <t>OHIC-calculated data </t>
  </si>
  <si>
    <t>Blue text</t>
  </si>
  <si>
    <t>Systems of Care</t>
  </si>
  <si>
    <t>Coastal Medical</t>
  </si>
  <si>
    <t>Integra Community Care Network</t>
  </si>
  <si>
    <t>Lifespan</t>
  </si>
  <si>
    <t>Prospect CharterCARE</t>
  </si>
  <si>
    <t>I verify that the information in this workbook is accurate.</t>
  </si>
  <si>
    <t>Contact Name:</t>
  </si>
  <si>
    <t>[Input Required]</t>
  </si>
  <si>
    <t>Contact Email:</t>
  </si>
  <si>
    <t>All questions in this tab must be answered.</t>
  </si>
  <si>
    <t>Questions</t>
  </si>
  <si>
    <t>Comments</t>
  </si>
  <si>
    <t>Do the data represent members who receive, at a minimum, medical benefits?</t>
  </si>
  <si>
    <t>Are the data limited only to members for whom the insurer is primary on the claim?</t>
  </si>
  <si>
    <t>Are TME data submitted based on the incurred date/date of service?</t>
  </si>
  <si>
    <t xml:space="preserve">How long was the claims runout period for claims payments? </t>
  </si>
  <si>
    <t xml:space="preserve">How long was the runout period for non-claims payments? </t>
  </si>
  <si>
    <t>Are IBNR/IBNP factors applied to the TME data?</t>
  </si>
  <si>
    <t>Is there anything else you would like us to know about the data you submitted?</t>
  </si>
  <si>
    <t>Rhode Island Insurer Primary Care Spending Specifications
Mandatory Questions</t>
  </si>
  <si>
    <t>Response</t>
  </si>
  <si>
    <t>Are the total medical expenses reported in your Primary Care Spending Submission less than the total primary care spending reported for Insurance Category Codes 3 and 4 in your TME submission?</t>
  </si>
  <si>
    <t>Is the total primary care spending reported in your Primary Care Spending Submission less than the total primary care spending reported for Insurance Category Codes 3 and 4 in your TME submission?</t>
  </si>
  <si>
    <t>Did you exclude spending for long-term care services when reporting total medical expenses?</t>
  </si>
  <si>
    <t>Did you include spending for primary care when reporting total medical expenses?</t>
  </si>
  <si>
    <t>Did you report spending only for your commercial fully insured lines of business?</t>
  </si>
  <si>
    <t>Did you reporting spending for the "Claims: Professional, Primary Care" category using the code-based definitions outlined in the Implementation Manual?</t>
  </si>
  <si>
    <t>Does the primary care spending and TME data include Rhode Island residents only?</t>
  </si>
  <si>
    <t>Does primary care spending and TME data include allowed amounts?</t>
  </si>
  <si>
    <t>Does primary care spending and TME data include services provided by providers, regardless of location of provider?</t>
  </si>
  <si>
    <t>Does primary care spending and TME data include services provided by providers, regardless of the situs of the member's plan?</t>
  </si>
  <si>
    <t>Does primary care spending and TME data include all data for all attributed members for each month a member was attributed?</t>
  </si>
  <si>
    <t>Non-Claims: HIE Payments for CurrentCare</t>
  </si>
  <si>
    <t>HD-PC Spend</t>
  </si>
  <si>
    <t>Insurers must submit summary information on the period beginning and end date and any insurer-specific comments about the primary care spending submission.</t>
  </si>
  <si>
    <t>Primary Care Spending</t>
  </si>
  <si>
    <t>Insurers must submit primary care spending and TME, less long-term care, using the spending categories defined in the Implementation Manual.</t>
  </si>
  <si>
    <t>Non-Claims - ACO_AE1</t>
  </si>
  <si>
    <t>Non-Claims - ACO_AE2</t>
  </si>
  <si>
    <t>Non-Claims - ACO_AE3</t>
  </si>
  <si>
    <t>Non-Claims - ACO_AE4</t>
  </si>
  <si>
    <t>Insurers must submit non-claims spending, using the spending categories defined in the Implementation Manual, for ACO_AE1 based on the composition of primary care providers within the system of care.</t>
  </si>
  <si>
    <t>Insurers must submit non-claims spending, using the spending categories defined in the Implementation Manual, for ACO_AE2 based on the composition of primary care providers within the system of care.</t>
  </si>
  <si>
    <t>Insurers must submit non-claims spending, using the spending categories defined in the Implementation Manual, for ACO_AE3 based on the composition of primary care providers within the system of care.</t>
  </si>
  <si>
    <t>Insurers must submit non-claims spending, using the spending categories defined in the Implementation Manual, for ACO_AE4 based on the composition of primary care providers within the system of care.</t>
  </si>
  <si>
    <r>
      <t xml:space="preserve">Instructions: </t>
    </r>
    <r>
      <rPr>
        <i/>
        <sz val="11"/>
        <color theme="1"/>
        <rFont val="Calibri"/>
        <family val="2"/>
        <scheme val="minor"/>
      </rPr>
      <t xml:space="preserve">Include your total non-claims-based spending in the yellow-highlighted cells in column G.  The primary care non-claims-based spending (column E) and non-primary care non-claims-based spending (column F) will automatically be calculated using the default percentage attributed to primary care in column D.  If you know the exact distribution of non-claims-based spending payments for individual categories, please include those specific amounts in columns E and F and calculate the total spending in column G.
</t>
    </r>
    <r>
      <rPr>
        <b/>
        <i/>
        <sz val="11"/>
        <color theme="1"/>
        <rFont val="Calibri"/>
        <family val="2"/>
        <scheme val="minor"/>
      </rPr>
      <t xml:space="preserve">The default percentages included here are a statewide estimate for how non-claims-based payments are distributed to health systems or multi-specialty provider organizations using data provided by Integra Community Care Network, Lifespan and Prospect CharterCARE.  The systems of care requested that the percentages applicable for each system of care remain confidential.  Therefore, insurers can use the default percentages to </t>
    </r>
    <r>
      <rPr>
        <b/>
        <i/>
        <u/>
        <sz val="11"/>
        <color theme="1"/>
        <rFont val="Calibri"/>
        <family val="2"/>
        <scheme val="minor"/>
      </rPr>
      <t>estimate</t>
    </r>
    <r>
      <rPr>
        <b/>
        <i/>
        <sz val="11"/>
        <color theme="1"/>
        <rFont val="Calibri"/>
        <family val="2"/>
        <scheme val="minor"/>
      </rPr>
      <t xml:space="preserve"> their primary care spending.  OHIC will update these percentages to align with the percentages submitted by each systems of care to calculate a final primary care spending value.</t>
    </r>
  </si>
  <si>
    <t>Primary Care Spending Tab</t>
  </si>
  <si>
    <t xml:space="preserve">The OHIC assigned organization ID for the insurer submitting the file, as outlined in the "Reference Tables" tab. </t>
  </si>
  <si>
    <t>All TME paid for providing the following categories of services.  It should specifically exclude spending for long-term care services.  It should be reported net of pharmacy rebates.</t>
  </si>
  <si>
    <t>All non-claims-based payments, excluding payments made for long-term care.  This should be a sum of the total non-claims-based spending reported in the individual ACO/AE tabs.  It should include the following categories of non-claims-based spending, as described earlier: (1) Prospective Capitated, Prospective Global Budget, Prospective Case Rate, or Prospective Episode-Based Payments, (2) Performance Incentive Payments, (3) Payments to Support Population Health and Practice Infrastructure, (4) Provider Salaries, (5) Recoveries and (6) Other.</t>
  </si>
  <si>
    <t>Hospital Inpatient</t>
  </si>
  <si>
    <t>Hospital Outpatient</t>
  </si>
  <si>
    <t>Professional, Primary Care</t>
  </si>
  <si>
    <t>Professional, Specialty Care</t>
  </si>
  <si>
    <t>Professional Other</t>
  </si>
  <si>
    <t>Retail Pharmacy</t>
  </si>
  <si>
    <t>The TME paid to hospitals for inpatient services generated from claims.  Includes all room and board and ancillary payments.  Includes all hospital types.   Includes payments for emergency room services when the member is admitted to the hospital, in accordance with the specific payer’s payment rules.  Does not include payments made for observation services.  Does not include payments made for physician services provided during an inpatient stay that have been billed directly by a physician group practice or an individual physician.  Does not include inpatient services at non-hospital facilities.</t>
  </si>
  <si>
    <t>The TME paid to hospitals for outpatient services generated from claims.  Includes all hospital types and includes payments made for hospital-licensed satellite clinics.  Includes emergency room services not resulting in admittance.  Includes observation services.  Does not include payments made for physician services provided on an outpatient basis that have been billed directly by a physician group practice or an individual physician.</t>
  </si>
  <si>
    <t>The TME paid to primary care providers delivering care at a primary care site of care generated from claims, as described earlier.</t>
  </si>
  <si>
    <t>The TME paid to physicians or physician group practices generated from claims.  Includes services provided by a doctors of medicine or osteopathy in clinical areas other than the family practice, geriatric, internal medicine and pediatric providers described above, not defined by the health plan as a PCP.</t>
  </si>
  <si>
    <t>The TME paid from claims to health care providers for services provided by a licensed practitioner other than a physician or identified as a PCP.  This includes, but is not limited to, licensed podiatrists, nurse practitioners, physician assistants, physical therapists, occupational therapists, speech therapists, psychologists, licensed clinical social workers, counselors, dieticians, dentists, chiropractors and any professional fees that do not fit other categories.   It also includes services delivered through third-party telehealth vendors contracted directly through the health plan to offer a subset of services.</t>
  </si>
  <si>
    <t>All TME paid from claims to health care providers for medical services not otherwise included in other categories.  Includes, but is not limited to durable medical equipment, freestanding fees of community health center services, free standing ambulatory surgical center services, hospice facility, freestanding diagnostic facility services, hospice, hearing aid services and optical services.  It also includes the cost of vaccines administered in the primary care setting.  Payments made to members for direct reimbursement of health care benefits/services may be reported in “Claims: Other” if the insurer is unable to classify the service.  If this is the case, the insurer should consult with OHIC about the appropriate placement of the service prior to categorizing it as “Claims: Other.”  However, TME data for non-health care benefits/services, such as fitness club reimbursements, are not to be reported in any category.  Payments for fitness club membership discounts whether given to the provider or given in the form of a capitated payment to an organization that assists the insurer with enrolling members in gyms is not a valid payment to include.</t>
  </si>
  <si>
    <t>Term</t>
  </si>
  <si>
    <t>Non-Claims - ACO_AE Tabs</t>
  </si>
  <si>
    <t>Prospective payments made to providers for a comprehensive set of services for a designated patient population or a more narrowly defined set of services where certain benefits (e.g., behavioral health, pharmacy) are carved out.</t>
  </si>
  <si>
    <t>Payments received by providers (which can span multiple provider organizations) for a patient receiving a defined set of services for a specific condition across a continuum of care, or care for a specific condition over a specific time period.</t>
  </si>
  <si>
    <t>Prospective payments made to providers in a given provider organization for a patient receiving a defined set of services for a specific period of time.</t>
  </si>
  <si>
    <t>All payments to reward providers for achieving quality or cost-savings goals, or payments received by providers that may be reduced if costs exceed a defined pre-determined, risk-adjusted target.</t>
  </si>
  <si>
    <t>Payments to reward providers for achieving a set target (absolute, relative or improvement-based) for quality or efficiency metrics.</t>
  </si>
  <si>
    <t>Payments to providers for reporting on a set of quality or efficiency metrics, usually to build capacity for pay-for-performance, payments.</t>
  </si>
  <si>
    <t>Payments received by providers if costs of services are below a pre-determined, risk-adjusted target.</t>
  </si>
  <si>
    <t>Payments providers must recoup if costs of services are above a pre-determined, risk-adjusted target.</t>
  </si>
  <si>
    <t>Payments to fund care managers, care coordinators, or other traditionally non-billing practice team members (e.g., practice coaches, patient educators, community health workers, patient navigators) who help providers organize clinics to function better and help patients take charge of their health.  It can also include payments to fund the cost of a pharmacist to help practices with medication reconciliation for poly-pharmacy patients.</t>
  </si>
  <si>
    <t>EHR/HIT infrastructure and other data analytics payments</t>
  </si>
  <si>
    <t>Payments to help providers adopt and utilize health information technology, such as electronic medical records and health information exchanges, software that enables primary care practices to analyze quality and / or costs outside of the EHR (e.g., software to track patient costs in near-to-real time) and / or the cost of a data analyst to support practices.</t>
  </si>
  <si>
    <t>Payments for CurrentCare, the state health information exchange, or to help practices link to CurrentCare established by RI Gen. Laws Chapter 5-37.7.</t>
  </si>
  <si>
    <t>Payments to primary care practices recognized as PCMHs by OHIC to support PCMH transformation and ongoing PCMH-related operations, as described on OHIC’s "PCMH Definition and Requirements" website.</t>
  </si>
  <si>
    <t>Payments that promote the appropriate integration of primary care and behavioral health care that are not reimbursable through claims (e.g., funding behavioral health services not traditionally covered with a discrete payment when provided in a primary care setting, such as a) substance abuse or depression screening, b) performing assessment, referral, and warm hand-off to a behavioral health clinician, and/or c) supporting health behavior change, such as diet and exercise for managing pre-diabetes risk). This category excludes payments for mental health or substance use counseling.</t>
  </si>
  <si>
    <t>All payments for salaries of providers who provide health care services not otherwise included in other claims and non-claims categories.  This category is typically only applicable to closed delivery systems.</t>
  </si>
  <si>
    <t>All payments received from a provider, member/beneficiary or other payer, which were distributed by a payer and then later recouped due to a review, audit or investigation.  This can include infrastructure payments that are recouped under total cost of care arrangements if a provider does not generate savings.  This field should be reported as a negative number.  Only report data in this category not otherwise included elsewhere (e.g., if Inpatient Hospital is reported net of Recovery, do not separately report the same Recovery amount in this category).</t>
  </si>
  <si>
    <t>All other payments made pursuant to the insurer’s contract with a provider not made on the basis of a claim for health care benefits/services and cannot be properly classified elsewhere.  This may include governmental payer shortfall payments, grants or other surplus payments.  For CY 2020, this may also include supportive funds made to providers to support clinical and business operations during the global COVID 19 pandemic.  Only payments made to providers are to be reported; insurer administrative expenditures (including corporate allocations) are not included in TME.</t>
  </si>
  <si>
    <t>This tab provides the definitions of key terms used throughout this template, including the spending categories referenced in the "Primary Care Spending" and "Non-Claims - ACO_AE" tabs.  Please refer to this tab, or the Implementation Manual, if you have any questions on what to submit in this template.
Insurers are not required to input any data in this tab.</t>
  </si>
  <si>
    <t>Insurer Organization ID</t>
  </si>
  <si>
    <t>Primary Care Specialties 
Provider Taxonomy Code</t>
  </si>
  <si>
    <t>Taxonomy Code Description</t>
  </si>
  <si>
    <t>Notes or Restrictions</t>
  </si>
  <si>
    <t>208D00000X</t>
  </si>
  <si>
    <t>General Practice</t>
  </si>
  <si>
    <t>207Q00000X</t>
  </si>
  <si>
    <t>Family Medicine</t>
  </si>
  <si>
    <t>207QA0000X</t>
  </si>
  <si>
    <t>Family Medicine, Adolescent Medicine</t>
  </si>
  <si>
    <t>207QA0505X</t>
  </si>
  <si>
    <t>Family Medicine, Adult Medicine</t>
  </si>
  <si>
    <t>207QG0300X</t>
  </si>
  <si>
    <t>Family Medicine, Geriatric Medicine</t>
  </si>
  <si>
    <t>207QH0002X</t>
  </si>
  <si>
    <t xml:space="preserve">Family Medicine, Hospice Palliative </t>
  </si>
  <si>
    <t>Restrict to only home health and hospice procedure codes</t>
  </si>
  <si>
    <t>208000000X</t>
  </si>
  <si>
    <t>Pediatrics</t>
  </si>
  <si>
    <t>2080A0000X</t>
  </si>
  <si>
    <t>Pediatrics, Adolescent Medicine</t>
  </si>
  <si>
    <t>2080H0002X</t>
  </si>
  <si>
    <t>Pediatrics, Hospice and Palliative Medicine</t>
  </si>
  <si>
    <t>207R00000X</t>
  </si>
  <si>
    <t>Internal Medicine</t>
  </si>
  <si>
    <t>207RG0300X</t>
  </si>
  <si>
    <t>Internal Medicine, Geriatric Medicine</t>
  </si>
  <si>
    <t>207RA0000X</t>
  </si>
  <si>
    <t>Internal Medicine, Adolescent Medicine</t>
  </si>
  <si>
    <t>207RH0002X</t>
  </si>
  <si>
    <t>Internal Medicine, Hospice and Palliative Medicine</t>
  </si>
  <si>
    <t>363A00000X</t>
  </si>
  <si>
    <t>Physician Assistant</t>
  </si>
  <si>
    <t>363AM0700X</t>
  </si>
  <si>
    <t>Physician Assistant, Medical</t>
  </si>
  <si>
    <t>363L00000X</t>
  </si>
  <si>
    <t>Nurse Practitioner</t>
  </si>
  <si>
    <t>363LA2200X</t>
  </si>
  <si>
    <t>Nurse Practitioner, Adult Health</t>
  </si>
  <si>
    <t>363LF0000X</t>
  </si>
  <si>
    <t>Nurse Practitioner, Family</t>
  </si>
  <si>
    <t>363LG0600X</t>
  </si>
  <si>
    <t>Nurse Practitioner, Gerontology</t>
  </si>
  <si>
    <t>363LP0200X</t>
  </si>
  <si>
    <t>Nurse Practitioner, Pediatrics</t>
  </si>
  <si>
    <t>363LP2300X</t>
  </si>
  <si>
    <t>Nurse Practitioner, Primary Care</t>
  </si>
  <si>
    <t>363LC1500X</t>
  </si>
  <si>
    <t>Nurse Practitioner, Community Health</t>
  </si>
  <si>
    <t>363LS0200X</t>
  </si>
  <si>
    <t>Nurse Practitioner, School</t>
  </si>
  <si>
    <t>261QF0400X</t>
  </si>
  <si>
    <t>Federally Qualified Health Center (FQHC)</t>
  </si>
  <si>
    <t>Restrict on revenue codes for clinic and professional services 0510, 0515, 0517, 0520, 0521, 0523, 0960, 0983</t>
  </si>
  <si>
    <t>Primary Care Procedure Code</t>
  </si>
  <si>
    <t>Procedure Code Description</t>
  </si>
  <si>
    <t>Reporting Procedure Category</t>
  </si>
  <si>
    <t>OFFICE OUTPATIENT NEW 20 MINUTES (Office or other outpatient visit for the evaluation and management of a new patient, which requires a medically appropriate history and/or examination and straightforward medical decision making. When using time for code selection, 15-29 minutes of total time is spent on the date of the encounter.)</t>
  </si>
  <si>
    <t>Office Visits</t>
  </si>
  <si>
    <t>OFFICE OUTPATIENT NEW 30 MINUTES (Office or other outpatient visit for the evaluation and management of a new patient, which requires a medically appropriate history and/or examination and low level of medical decision making. When using time for code selection, 30-44 minutes of total time is spent on the date of the encounter.)</t>
  </si>
  <si>
    <t>OFFICE OUTPATIENT NEW 45 MINUTES (Office or other outpatient visit for the evaluation and management of a new patient, which requires a medically appropriate history and/or examination and moderate level of medical decision making. When using time for code selection, 45-59 minutes of total time is spent on the date of the encounter.)</t>
  </si>
  <si>
    <t>OFFICE OUTPATIENT NEW 60 MINUTES (Office or other outpatient visit for the evaluation and management of a new patient, which requires a medically appropriate history and/or examination and high level of medical decision making. When using time for code selection, 60-74 minutes of total time is spent on the date of the encounter. (For services 75 minutes or longer, see Prolonged Services 99417))</t>
  </si>
  <si>
    <t>OFFICE OUTPATIENT VISIT 10 MINUTES (Office or other outpatient visit for the evaluation and management of an established patient, which requires a medically appropriate history and/or examination and straightforward medical decision making. When using time for code selection, 10-19 minutes of total time is spent on the date of the encounter.)</t>
  </si>
  <si>
    <t>OFFICE OUTPATIENT VISIT 15 MINUTES (Office or other outpatient visit for the evaluation and management of an established patient, which requires a medically appropriate history and/or examination and low level of medical decision making. When using time for code selection, 20-29 minutes of total time is spent on the date of the encounter.)</t>
  </si>
  <si>
    <t>OFFICE OUTPATIENT VISIT 25 MINUTES (Office or other outpatient visit for the evaluation and management of an established patient, which requires a medically appropriate history and/or examination and moderate level of medical decision making. When using time for code selection, 30-39 minutes of total time is spent on the date of the encounter.)</t>
  </si>
  <si>
    <t>OFFICE OUTPATIENT VISIT 40 MINUTES (Office or other outpatient visit for the evaluation and management of an established patient, which requires a medically appropriate history and/or examination and high level of medical decision making. When using time for code selection, 40-54 minutes of total time is spent on the date of the encounter. (For services 55 minutes or longer, see Prolonged Services 99417).)</t>
  </si>
  <si>
    <t>INITIAL PREVENTIVE MEDICINE NEW PATIENT &lt;1YEAR</t>
  </si>
  <si>
    <t>Preventive Medicine Visits</t>
  </si>
  <si>
    <t>INITIAL PREVENTIVE MEDICINE NEW PT AGE 1-4 YRS</t>
  </si>
  <si>
    <t>INITIAL PREVENTIVE MEDICINE NEW PT AGE 5-11 YRS</t>
  </si>
  <si>
    <t>INITIAL PREVENTIVE MEDICINE NEW PT AGE 12-17 YR</t>
  </si>
  <si>
    <t>INITIAL PREVENTIVE MEDICINE NEW PT AGE 18-39YRS</t>
  </si>
  <si>
    <t>INITIAL PREVENTIVE MEDICINE NEW PATIENT 40-64YRS</t>
  </si>
  <si>
    <t>INITIAL PREVENTIVE MEDICINE NEW PATIENT 65YRS&amp;&gt;</t>
  </si>
  <si>
    <t>PERIODIC PREVENTIVE MED ESTABLISHED PATIENT &lt;1Y</t>
  </si>
  <si>
    <t>PERIODIC PREVENTIVE MED EST PATIENT 1-4YRS</t>
  </si>
  <si>
    <t>PERIODIC PREVENTIVE MED EST PATIENT 5-11YRS</t>
  </si>
  <si>
    <t>PERIODIC PREVENTIVE MED EST PATIENT 12-17YRS</t>
  </si>
  <si>
    <t>PERIODIC PREVENTIVE MED EST PATIENT 18-39 YRS</t>
  </si>
  <si>
    <t>PERIODIC PREVENTIVE MED EST PATIENT 40-64YRS</t>
  </si>
  <si>
    <t>PERIODIC PREVENTIVE MED EST PATIENT 65YRS&amp; OLDER</t>
  </si>
  <si>
    <t>OFFICE CONSULTATION NEW/ESTAB PATIENT 15 MIN</t>
  </si>
  <si>
    <t>Consultation Services</t>
  </si>
  <si>
    <t>OFFICE CONSULTATION NEW/ESTAB PATIENT 30 MIN</t>
  </si>
  <si>
    <t>OFFICE CONSULTATION NEW/ESTAB PATIENT 40 MIN</t>
  </si>
  <si>
    <t>OFFICE CONSULTATION NEW/ESTAB PATIENT 60 MIN</t>
  </si>
  <si>
    <t>OFFICE CONSULTATION NEW/ESTAB PATIENT LEVEL 5</t>
  </si>
  <si>
    <t>G0466</t>
  </si>
  <si>
    <t>FEDERALLY QUALIFIED HEALTH CENTER VISIT NEW PT</t>
  </si>
  <si>
    <t>HCPC Visit Codes</t>
  </si>
  <si>
    <t>G0467</t>
  </si>
  <si>
    <t>FEDERALLY QUALIFIED HEALTH CENTER VISIT ESTAB PT</t>
  </si>
  <si>
    <t>G0468</t>
  </si>
  <si>
    <t>FEDERALLY QUALIFIED HEALTH CENTER VISIT IPPE/AWV</t>
  </si>
  <si>
    <t>T1015</t>
  </si>
  <si>
    <t>CLINIC VISIT/ENCOUNTER ALL-INCLUSIVE</t>
  </si>
  <si>
    <t>S9117</t>
  </si>
  <si>
    <t>BACK SCHOOL VISIT</t>
  </si>
  <si>
    <t>G0402</t>
  </si>
  <si>
    <t>INIT PREV PE LTD NEW BENEF DUR 1ST 12 MOS MCR</t>
  </si>
  <si>
    <t>G0438</t>
  </si>
  <si>
    <t>ANNUAL WELLNESS VISIT; PERSONALIZ PPS INIT VISIT</t>
  </si>
  <si>
    <t>G0439</t>
  </si>
  <si>
    <t>ANNUAL WELLNESS VST; PERSONALIZED PPS SUBSQT VST</t>
  </si>
  <si>
    <t>G0463</t>
  </si>
  <si>
    <t>HOSPITAL OUTPATIENT CLIN VISIT ASSESS &amp; MGMT PT</t>
  </si>
  <si>
    <t>PREVENT MED COUNSEL&amp;/RISK FACTOR REDJ SPX 15 MIN</t>
  </si>
  <si>
    <t>Preventive Medicine Services</t>
  </si>
  <si>
    <t>PREVENT MED COUNSEL&amp;/RISK FACTOR REDJ SPX 30 MIN</t>
  </si>
  <si>
    <t>PREVENT MED COUNSEL&amp;/RISK FACTOR REDJ SPX 45 MIN</t>
  </si>
  <si>
    <t>PREVENT MED COUNSEL&amp;/RISK FACTOR REDJ SPX 60 MIN</t>
  </si>
  <si>
    <t>TOBACCO USE CESSATION INTERMEDIATE 3-10 MINUTES</t>
  </si>
  <si>
    <t>TOBACCO USE CESSATION INTENSIVE &gt;10 MINUTES</t>
  </si>
  <si>
    <t>ALCOHOL/SUBSTANCE SCREEN &amp; INTERVEN 15-30 MIN</t>
  </si>
  <si>
    <t>ALCOHOL/SUBSTANCE SCREEN &amp; INTERVENTION &gt;30 MIN</t>
  </si>
  <si>
    <t>PREV MED COUNSEL &amp; RISK FACTOR REDJ GRP SPX 30 M</t>
  </si>
  <si>
    <t>PREV MED COUNSEL &amp; RISK FACTOR REDJ GRP SPX 60 M</t>
  </si>
  <si>
    <t>ADMN &amp; INTERPJ HEALTH RISK ASSESSMENT INSTRUMENT</t>
  </si>
  <si>
    <t>UNLISTED PREVENTIVE MEDICINE SERVICE</t>
  </si>
  <si>
    <t>HOME VISIT NEW PATIENT LOW SEVERITY 20 MINUTES</t>
  </si>
  <si>
    <t>Home Visits</t>
  </si>
  <si>
    <t>HOME VISIT NEW PATIENT MOD SEVERITY 30 MINUTES</t>
  </si>
  <si>
    <t>HOME VST NEW PATIENT MOD-HI SEVERITY 45 MINUTES</t>
  </si>
  <si>
    <t>HOME VISIT NEW PATIENT HI SEVERITY 60 MINUTES</t>
  </si>
  <si>
    <t>HOME VISIT NEW PT UNSTABL/SIGNIF NEW PROB 75 MIN</t>
  </si>
  <si>
    <t>HOME VISIT EST PT SELF LIMITED/MINOR 15 MINUTES</t>
  </si>
  <si>
    <t>HOME VISIT EST PT LOW-MOD SEVERITY 25 MINUTES</t>
  </si>
  <si>
    <t>HOME VISIT EST PT MOD-HI SEVERITY 40 MINUTES</t>
  </si>
  <si>
    <t>HOME VST EST PT UNSTABLE/SIGNIF NEW PROB 60 MINS</t>
  </si>
  <si>
    <t>SUPVJ PT HOME HEALTH AGENCY MO 15-29 MINUTES</t>
  </si>
  <si>
    <t>Hospice/Home Health Services</t>
  </si>
  <si>
    <t>SUPERVISION PT HOME HEALTH AGENCY MONTH 30 MIN/&gt;</t>
  </si>
  <si>
    <t>CARE PLAN OVERSIGHT/OVER</t>
  </si>
  <si>
    <t>SUPERVISION HOSPICE PATIENT/MONTH 15-29 MIN</t>
  </si>
  <si>
    <t>SUPERVISION HOSPICE PATIENT/MONTH 30 MINUTES/&gt;</t>
  </si>
  <si>
    <t>G0179</t>
  </si>
  <si>
    <t>PHYS RE-CERT MCR-COVR HOM HLTH SRVC RE-CERT PRD</t>
  </si>
  <si>
    <t>G0180</t>
  </si>
  <si>
    <t>PHYS CERT MCR-COVR HOM HLTH SRVC PER CERT PRD</t>
  </si>
  <si>
    <t>G0181</t>
  </si>
  <si>
    <t>PHYS SUPV PT RECV MCR-COVR SRVC HOM HLTH AGCY</t>
  </si>
  <si>
    <t>G0182</t>
  </si>
  <si>
    <t>PHYS SUPV PT UNDER MEDICARE-APPROVED HOSPICE</t>
  </si>
  <si>
    <t>INDIV PHYS SUPVJ HOME/DOM/R-HOME MO 15-29 MIN</t>
  </si>
  <si>
    <t>Domiciliary, Rest Home Multidisciplinary care Planning</t>
  </si>
  <si>
    <t>INDIV PHYS SUPVJ HOME/DOM/R-HOME MO 30 MIN/&gt;</t>
  </si>
  <si>
    <t>TRANSITIONAL CARE MANAGE SRVC 14 DAY DISCHARGE</t>
  </si>
  <si>
    <t>Transitional Care Management Services</t>
  </si>
  <si>
    <t>TRANSITIONAL CARE MANAGE SRVC 7 DAY DISCHARGE</t>
  </si>
  <si>
    <t>ADVANCE CARE PLANNING FIRST 30 MINS</t>
  </si>
  <si>
    <t>Advance Care Planning Evaluation &amp; Management Services</t>
  </si>
  <si>
    <t>ADVANCE CARE PLANNING EA ADDL 30 MINS</t>
  </si>
  <si>
    <t>TEAM CONFERENCE FACE-TO-FACE NONPHYSICIAN</t>
  </si>
  <si>
    <t>Case Management Services</t>
  </si>
  <si>
    <t>TEAM CONFERENCE NON-FACE-TO-FACE PHYSICIAN</t>
  </si>
  <si>
    <t>TEAM CONFERENCE NON-FACE-TO-FACE NONPHYSICIAN</t>
  </si>
  <si>
    <t>CMPLX CHRON CARE MGMT W/O PT VST 1ST HR PER MO</t>
  </si>
  <si>
    <t>Chronic Care Management Services</t>
  </si>
  <si>
    <t>CMPLX CHRON CARE MGMT EA ADDL 30 MIN PER MONTH</t>
  </si>
  <si>
    <t>CHRON CARE MANAGEMENT SRVC 20 MIN PER MONTH</t>
  </si>
  <si>
    <t>CHRON CARE MANAGEMENT SRVC 30 MIN PER MONTH</t>
  </si>
  <si>
    <t>G0506</t>
  </si>
  <si>
    <t>COMP ASMT OF &amp; CARE PLNG PT RQR CC MGMT SRVC</t>
  </si>
  <si>
    <t>PROLNG E/M SVC BEFORE&amp;/AFTER DIR PT CARE 1ST HR</t>
  </si>
  <si>
    <t>Prolonged Services</t>
  </si>
  <si>
    <t>PROLNG E/M BEFORE&amp;/AFTER DIR CARE EA 30 MINUTES</t>
  </si>
  <si>
    <t>PHYS STANDBY SVC PROLNG PHYS ATTN EA 30 MINUTES</t>
  </si>
  <si>
    <t>G0513</t>
  </si>
  <si>
    <t>PRLNG PREV SRVC OFC/OTH O/P RQR DIR CTC;1ST 30 M</t>
  </si>
  <si>
    <t>G0514</t>
  </si>
  <si>
    <t>PRLNG PREV SRVC OFC/OTH O/P DIR CTC;EA ADD 30 M</t>
  </si>
  <si>
    <t>PHYS/QHP TELEPHONE EVALUATION 5-10 MIN</t>
  </si>
  <si>
    <t>Telephone and Internet Services</t>
  </si>
  <si>
    <t>PHYS/QHP TELEPHONE EVALUATION 11-20 MIN</t>
  </si>
  <si>
    <t>PHYS/QHP TELEPHONE EVALUATION 21-30 MIN</t>
  </si>
  <si>
    <t>NTRPROF PHONE/NTRNET/EHR ASSMT&amp;MGMT 5-10 MIN</t>
  </si>
  <si>
    <t>NTRPROF PHONE/NTRNET/EHR ASSMT&amp;MGMT 11-20 MIN</t>
  </si>
  <si>
    <t>NTRPROF PHONE/NTRNET/EHR ASSMT&amp;MGMT 21-30 MIN</t>
  </si>
  <si>
    <t>NTRPROF PHONE/NTRNET/EHR ASSMT&amp;MGMT 31/&gt; MIN</t>
  </si>
  <si>
    <t>NTRPROF PHONE/NTRNET/EHR ASSMT&amp;MGMT 5/&gt; MIN</t>
  </si>
  <si>
    <t>NTRPROF PHONE/NTRNET/EHR REFERRAL SVC 30 MIN</t>
  </si>
  <si>
    <t>NONPHYSICIAN TELEPHONE ASSESSMENT 5-10 MIN</t>
  </si>
  <si>
    <t>NONPHYSICIAN TELEPHONE ASSESSMENT 11-20 MIN</t>
  </si>
  <si>
    <t>NONPHYSICIAN TELEPHONE ASSESSMENT 21-30 MIN</t>
  </si>
  <si>
    <t>IM ADM THRU 18YR ANY RTE 1ST/ONLY COMPT VAC/TOX</t>
  </si>
  <si>
    <t>Immunization Administration for Vaccines/Toxoids</t>
  </si>
  <si>
    <t>IM ADM THRU 18YR ANY RTE ADDL VAC/TOX COMPT</t>
  </si>
  <si>
    <t>IM ADM PRQ ID SUBQ/IM NJXS 1 VACCINE</t>
  </si>
  <si>
    <t>IM ADM PRQ ID SUBQ/IM NJXS EA VACCINE</t>
  </si>
  <si>
    <t>IM ADM INTRANSL/ORAL 1 VACCINE</t>
  </si>
  <si>
    <t>IM ADM INTRANSL/ORAL EA VACCINE</t>
  </si>
  <si>
    <t>G0008</t>
  </si>
  <si>
    <t>ADMINISTRATION OF INFLUENZA VIRUS VACCINE</t>
  </si>
  <si>
    <t>G0009</t>
  </si>
  <si>
    <t>ADMINISTRATION OF PNEUMOCOCCAL VACCINE</t>
  </si>
  <si>
    <t>G0010</t>
  </si>
  <si>
    <t>ADMINISTRATION OF HEPATITIS B VACCINE</t>
  </si>
  <si>
    <t>PT-FOCUSED HLTH RISK ASSMT SCORE DOC STND INSTRM</t>
  </si>
  <si>
    <t>Health Risk Assessment, Screenings, and Counseling</t>
  </si>
  <si>
    <t>CAREGIVER HLTH RISK ASSMT SCORE DOC STND INSTRM</t>
  </si>
  <si>
    <t>PHYS/QHP EDUCATION SVCS RENDERED PTS GRP SETTING</t>
  </si>
  <si>
    <t>ASSMT &amp; CARE PLANNING PT W/COGNITIVE IMPAIRMENT</t>
  </si>
  <si>
    <t>G0396</t>
  </si>
  <si>
    <t>ALCOHOL &amp;/SUBSTANCE ABUSE ASSESSMENT 15-30 MIN</t>
  </si>
  <si>
    <t>G0397</t>
  </si>
  <si>
    <t>ALCOHOL &amp;/SUBSTANCE ABUSE ASSESSMENT &gt;30 MIN</t>
  </si>
  <si>
    <t>G0442</t>
  </si>
  <si>
    <t>ANNUAL ALCOHOL MISUSE SCREENING 15 MINUTES</t>
  </si>
  <si>
    <t>G0443</t>
  </si>
  <si>
    <t>BRIEF FACE-FACE BEHAV CNSL ALCOHL MISUSE 15 MIN</t>
  </si>
  <si>
    <t>G0444</t>
  </si>
  <si>
    <t>ANNUAL DEPRESSION SCREENING 15 MINUTES</t>
  </si>
  <si>
    <t>G0505</t>
  </si>
  <si>
    <t>COGN &amp; FUNCT ASMT USING STD INST OFF/OTH OP/HOME</t>
  </si>
  <si>
    <t>SCREENING TEST VISUAL ACUITY QUANTITATIVE BILAT</t>
  </si>
  <si>
    <t>G0102</t>
  </si>
  <si>
    <t>PROS CANCER SCREENING; DIGTL RECTAL EXAMINATION</t>
  </si>
  <si>
    <t>G0436</t>
  </si>
  <si>
    <t>SMOKE TOB CESSATION CNSL AS PT; INTRMED 3-10 MIN</t>
  </si>
  <si>
    <t>G0437</t>
  </si>
  <si>
    <t>SMOKING &amp; TOB CESS CNSL AS PT; INTENSIVE &gt;10 MIN</t>
  </si>
  <si>
    <t>Coastal Statewide Percentages</t>
  </si>
  <si>
    <r>
      <t xml:space="preserve">All non-claims-based payments for primary care services.  This should be a sum of all of the non-claims-based primary care spending reported in the individual ACO/AE tabs.  It should include primary care-specific payments for the following categories of non-claims-based spending (see table below for definitions):
1. </t>
    </r>
    <r>
      <rPr>
        <i/>
        <sz val="11"/>
        <color theme="1"/>
        <rFont val="Calibri"/>
        <family val="2"/>
        <scheme val="minor"/>
      </rPr>
      <t>Prospective Capitated, Prospective Global Budget, Prospective Case Rate, or Prospective Episode-Based Payments</t>
    </r>
    <r>
      <rPr>
        <sz val="11"/>
        <color theme="1"/>
        <rFont val="Calibri"/>
        <family val="2"/>
        <scheme val="minor"/>
      </rPr>
      <t xml:space="preserve">
2. </t>
    </r>
    <r>
      <rPr>
        <i/>
        <sz val="11"/>
        <color theme="1"/>
        <rFont val="Calibri"/>
        <family val="2"/>
        <scheme val="minor"/>
      </rPr>
      <t xml:space="preserve">Performance Incentive Payments
</t>
    </r>
    <r>
      <rPr>
        <sz val="11"/>
        <color theme="1"/>
        <rFont val="Calibri"/>
        <family val="2"/>
        <scheme val="minor"/>
      </rPr>
      <t xml:space="preserve">3. </t>
    </r>
    <r>
      <rPr>
        <i/>
        <sz val="11"/>
        <color theme="1"/>
        <rFont val="Calibri"/>
        <family val="2"/>
        <scheme val="minor"/>
      </rPr>
      <t>Payments to Support Population Health and Practice Infrastructure</t>
    </r>
    <r>
      <rPr>
        <sz val="11"/>
        <color theme="1"/>
        <rFont val="Calibri"/>
        <family val="2"/>
        <scheme val="minor"/>
      </rPr>
      <t xml:space="preserve"> 
4. </t>
    </r>
    <r>
      <rPr>
        <i/>
        <sz val="11"/>
        <color theme="1"/>
        <rFont val="Calibri"/>
        <family val="2"/>
        <scheme val="minor"/>
      </rPr>
      <t>Provider Salaries</t>
    </r>
    <r>
      <rPr>
        <sz val="11"/>
        <color theme="1"/>
        <rFont val="Calibri"/>
        <family val="2"/>
        <scheme val="minor"/>
      </rPr>
      <t xml:space="preserve">
5. </t>
    </r>
    <r>
      <rPr>
        <i/>
        <sz val="11"/>
        <color theme="1"/>
        <rFont val="Calibri"/>
        <family val="2"/>
        <scheme val="minor"/>
      </rPr>
      <t>Recoveries</t>
    </r>
    <r>
      <rPr>
        <sz val="11"/>
        <color theme="1"/>
        <rFont val="Calibri"/>
        <family val="2"/>
        <scheme val="minor"/>
      </rPr>
      <t xml:space="preserve">
6. </t>
    </r>
    <r>
      <rPr>
        <i/>
        <sz val="11"/>
        <color theme="1"/>
        <rFont val="Calibri"/>
        <family val="2"/>
        <scheme val="minor"/>
      </rPr>
      <t>Other</t>
    </r>
  </si>
  <si>
    <t>The TME paid from claims to health care providers for prescription drugs, biological products or vaccines as defined by the insurer’s prescription drug benefit.  This category should not include claims paid for pharmaceuticals under the insurer’s medical benefit. Pharmacy spending provided under the medical benefit should be attributed to the location in which it was delivered (e.g., pharmaceuticals delivered in a hospital inpatient setting should be attributed to Claims: Hospital Inpatient).  It does not include the cost of vaccines administered in the primary care setting. Medicare managed care, i.e., Medicare Advantage, insurers that offer stand-alone prescription drug plans (PDPs) should exclude stand-alone PDP data from their TME.  Pharmacy data is to be reported gross of applicable rebates.</t>
  </si>
  <si>
    <t>Non-Claims - All Other</t>
  </si>
  <si>
    <t>Insurers must submit non-claims spending, using the spending categories defined in the Implementation Manual, for all other provider organizations based on the composition of primary care providers within the system of care.</t>
  </si>
  <si>
    <t>Please report payments to all other provider organizations in this tab.</t>
  </si>
  <si>
    <t>NA</t>
  </si>
  <si>
    <t>The TME paid to primary care providers (i.e., family practice, geriatric, internal medicine and pediatric providers defined using taxonomy codes in the "Reference Tables" tab delivering care at a primary care site of care (defined below) generated from claims using the following code-level definition found in the "Reference Tables" tab.
Primary care services include care management; care planning; consultation services; health risk assessments, screenings and counseling; home visits; hospice/home health services; immunization administrations; office visits and preventive medicine visits.  They do not include prescription drugs (including those covered by both medical and pharmacy benefits), laboratory, x-ray and imaging services.
Payers should identify primary care providers first by searching for relevant provider taxonomy codes in the rendering provider field and then the billing provider field.  If the carrier does not utilize the provider taxonomy codes in the "Reference Tables" tab, it may apply its provider codes to match the description of the provider taxonomy codes included.
A primary care site of care is defined as a primary care outpatient setting (e.g., office, clinic or center), federally qualified health center (FQHC), school-based health center, or via telehealth delivered by a PCP that is part of a primary care outpatient setting, FQHC or school-based health center.  It excludes primary care spending delivered at urgent care centers, retail pharmacy clinics and via stand-alone telehealth vendors, i.e., a third-party telehealth vendor that does not contract with a primary care outpatient setting, federally qualified health center or school-based health center to deliver services.  Insurers should use the place of service and modifier codes in the primary care code list in the "Reference Tables" tab to identify primary care services delivered via telehealth.</t>
  </si>
  <si>
    <t>All payments to support the operations of the Care Transformation Collaborative of Rhode Island (CTC-RI).  This should be a sum of all PCMH administration payments reported in the individual ACO/AE tabs.</t>
  </si>
  <si>
    <t>All Payments for CurrentCare, the state health information exchange, or to help practices link to CurrentCare established by RI Gen. Laws Chapter 5-37.7.  This should be a sum of all the HIE payments for CurrentCare reported in the individual ACO/AE tabs.</t>
  </si>
  <si>
    <t>Prolonged office or other outpatient evaluation and management service(s) requiring total time with or without direct patient contact beyond the usual service, on the date of the primary service; each 15 minutes</t>
  </si>
  <si>
    <t>G2212</t>
  </si>
  <si>
    <t>Prolonged office or other outpatient evaluation and management service(s) beyond the maximum required time of the primary procedure which has been selected using total time on the date of the primary service; each additional 15 minutes by the physician or qualified healthcare professional, with or without direct patient contact</t>
  </si>
  <si>
    <t>Chronic care management services, each additional 20 minutes of clinical staff time directed by a physician or other qualified health care professional, per calendar month</t>
  </si>
  <si>
    <t>Online digital evaluation and management service, for an established patient, for up to 7 days, cumulative time during the 7 days; 5-10 minutes</t>
  </si>
  <si>
    <t>Online digital evaluation and management service, for an established patient, for up to 7 days, cumulative time during the 7 days; 11-20 minutes</t>
  </si>
  <si>
    <t>Online digital evaluation and management service, for an established patient, for up to 7 days, cumulative time during the 7 days; 21 or more minutes</t>
  </si>
  <si>
    <t>Qualified nonphysician health care professional online digital evaluation and management service, for an established patient, for up to 7 days, cumulative time during the 7 days; 5-10 minutes</t>
  </si>
  <si>
    <t>Telephone and Internet services</t>
  </si>
  <si>
    <t>Qualified nonphysician health care professional online digital evaluation and management service, for an established patient, for up to 7 days, cumulative time during the 7 days; 11-20 minutes</t>
  </si>
  <si>
    <t>Qualified nonphysician health care professional online digital evaluation and management service, for an established patient, for up to 7 days, cumulative time during the 7 days; 21 or more minutes</t>
  </si>
  <si>
    <t>Non-Claims - ACO_AE5</t>
  </si>
  <si>
    <t>Insurers must submit non-claims spending, using the spending categories defined in the Implementation Manual, for ACO_AE5 based on the composition of primary care providers within the system of care.</t>
  </si>
  <si>
    <t>Thundermist</t>
  </si>
  <si>
    <t>Are pharmacy rebate data estimated?  If yes, how?</t>
  </si>
  <si>
    <t>Integra, Lifespan,  Propsect and Thundermist Statewide Percentages</t>
  </si>
  <si>
    <r>
      <t xml:space="preserve">Report data for Coastal Medical in </t>
    </r>
    <r>
      <rPr>
        <b/>
        <i/>
        <sz val="11"/>
        <color theme="1"/>
        <rFont val="Calibri"/>
        <family val="2"/>
        <scheme val="minor"/>
      </rPr>
      <t>Table 1</t>
    </r>
    <r>
      <rPr>
        <i/>
        <sz val="11"/>
        <color theme="1"/>
        <rFont val="Calibri"/>
        <family val="2"/>
        <scheme val="minor"/>
      </rPr>
      <t xml:space="preserve">.  Report data for all other systems of care (i.e., Integra Community Care Network, Lifespan, Prospect CharterCARE and Thundermist) in </t>
    </r>
    <r>
      <rPr>
        <b/>
        <i/>
        <sz val="11"/>
        <color theme="1"/>
        <rFont val="Calibri"/>
        <family val="2"/>
        <scheme val="minor"/>
      </rPr>
      <t>Table 2</t>
    </r>
    <r>
      <rPr>
        <i/>
        <sz val="11"/>
        <color theme="1"/>
        <rFont val="Calibri"/>
        <family val="2"/>
        <scheme val="minor"/>
      </rPr>
      <t>.</t>
    </r>
  </si>
  <si>
    <t>Member Months</t>
  </si>
  <si>
    <t>CY 2023 Estimated Primary Care Spending</t>
  </si>
  <si>
    <t>CY 2023 Final Primary Care Spending</t>
  </si>
  <si>
    <t>CY 2024 Estimated Primary Care Spending</t>
  </si>
  <si>
    <t>CY 2024 Final Primary Care Spending</t>
  </si>
  <si>
    <t>OFFICE OUTPATIENT VISIT 5 MINUTES (Office or other outpatient visit for the evaluation and management of an established patient, that may not require the presence of a physician or other qualified health care professional.)</t>
  </si>
  <si>
    <t>Initial 30 minutes per calendar month of principal care management services, including creation of a disease-specific care plan by a physician or qualified health care provider.</t>
  </si>
  <si>
    <t>Each additional 30 minutes per calendar month of principal care management services, as carried out by a physician or qualified health care professional.</t>
  </si>
  <si>
    <t>Initial 30 minutes per calendar month of principal care management clinical staff time, as carried out by clinical staff (such as nursing professionals) under the direction and guidance of a physician or qualified health professional.</t>
  </si>
  <si>
    <t>Each additional 30 minutes per calendar month of principal care management clinical staff time, as carried out by clinical staff (such as nursing professionals) under the direction and guidance of a physician or qualified health professional.</t>
  </si>
  <si>
    <t>The number of unique members participating in a plan each month with a medical benefit, regardless of whether the member has any paid claims.  Member months should be calculated by summing the number of months each member was enrolled in a plan with a medical benefit for one calendar year.</t>
  </si>
  <si>
    <t>The definitions below are pulled directly from Version 9 of the Implementation Manual.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</si>
</sst>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00"/>
    <numFmt numFmtId="165" formatCode="_(&quot;$&quot;* #,##0_);_(&quot;$&quot;* \(#,##0\);_(&quot;$&quot;* &quot;-&quot;??_);_(@_)"/>
    <numFmt numFmtId="166" formatCode="[$-F800]dddd\,\ mmmm\ dd\,\ yyyy"/>
  </numFmts>
  <fonts count="17" x14ac:knownFonts="1">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sz val="11"/>
      <name val="Calibri"/>
      <family val="2"/>
      <scheme val="minor"/>
    </font>
    <font>
      <b/>
      <i/>
      <sz val="11"/>
      <color theme="1"/>
      <name val="Calibri"/>
      <family val="2"/>
      <scheme val="minor"/>
    </font>
    <font>
      <sz val="11"/>
      <color theme="1"/>
      <name val="Calibri"/>
      <family val="2"/>
      <scheme val="minor"/>
    </font>
    <font>
      <sz val="11"/>
      <color rgb="FFFF0000"/>
      <name val="Calibri"/>
      <family val="2"/>
      <scheme val="minor"/>
    </font>
    <font>
      <sz val="11"/>
      <color rgb="FF0070C0"/>
      <name val="Calibri"/>
      <family val="2"/>
      <scheme val="minor"/>
    </font>
    <font>
      <b/>
      <sz val="11"/>
      <name val="Calibri"/>
      <family val="2"/>
      <scheme val="minor"/>
    </font>
    <font>
      <b/>
      <u/>
      <sz val="11"/>
      <color theme="1"/>
      <name val="Calibri"/>
      <family val="2"/>
      <scheme val="minor"/>
    </font>
    <font>
      <b/>
      <sz val="11"/>
      <color rgb="FF0070C0"/>
      <name val="Calibri"/>
      <family val="2"/>
      <scheme val="minor"/>
    </font>
    <font>
      <b/>
      <u/>
      <sz val="11"/>
      <color rgb="FFFF0000"/>
      <name val="Calibri"/>
      <family val="2"/>
      <scheme val="minor"/>
    </font>
    <font>
      <sz val="11"/>
      <color theme="5"/>
      <name val="Calibri"/>
      <family val="2"/>
      <scheme val="minor"/>
    </font>
    <font>
      <b/>
      <i/>
      <u/>
      <sz val="11"/>
      <color theme="1"/>
      <name val="Calibri"/>
      <family val="2"/>
      <scheme val="minor"/>
    </font>
    <font>
      <b/>
      <u/>
      <sz val="12"/>
      <color theme="1"/>
      <name val="Calibri"/>
      <family val="2"/>
      <scheme val="minor"/>
    </font>
    <font>
      <sz val="11"/>
      <color rgb="FF000000"/>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theme="4" tint="0.79998168889431442"/>
      </patternFill>
    </fill>
    <fill>
      <patternFill patternType="solid">
        <fgColor theme="1"/>
        <bgColor indexed="64"/>
      </patternFill>
    </fill>
    <fill>
      <patternFill patternType="solid">
        <fgColor theme="1"/>
        <bgColor theme="4" tint="0.79998168889431442"/>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theme="0" tint="-0.14999847407452621"/>
      </left>
      <right/>
      <top/>
      <bottom style="thin">
        <color indexed="64"/>
      </bottom>
      <diagonal/>
    </border>
    <border>
      <left/>
      <right/>
      <top style="thin">
        <color theme="4"/>
      </top>
      <bottom/>
      <diagonal/>
    </border>
    <border>
      <left style="thin">
        <color indexed="64"/>
      </left>
      <right/>
      <top style="thin">
        <color theme="4" tint="0.39997558519241921"/>
      </top>
      <bottom/>
      <diagonal/>
    </border>
    <border>
      <left style="thin">
        <color indexed="64"/>
      </left>
      <right style="thin">
        <color indexed="64"/>
      </right>
      <top style="thin">
        <color theme="4" tint="0.39997558519241921"/>
      </top>
      <bottom/>
      <diagonal/>
    </border>
  </borders>
  <cellStyleXfs count="3">
    <xf numFmtId="0" fontId="0" fillId="0" borderId="0"/>
    <xf numFmtId="44" fontId="6" fillId="0" borderId="0" applyFont="0" applyFill="0" applyBorder="0" applyAlignment="0" applyProtection="0"/>
    <xf numFmtId="9" fontId="6" fillId="0" borderId="0" applyFont="0" applyFill="0" applyBorder="0" applyAlignment="0" applyProtection="0"/>
  </cellStyleXfs>
  <cellXfs count="147">
    <xf numFmtId="0" fontId="0" fillId="0" borderId="0" xfId="0"/>
    <xf numFmtId="0" fontId="2" fillId="0" borderId="0" xfId="0" applyFont="1"/>
    <xf numFmtId="0" fontId="0" fillId="0" borderId="0" xfId="0" applyAlignment="1">
      <alignment wrapText="1"/>
    </xf>
    <xf numFmtId="0" fontId="0" fillId="0" borderId="1" xfId="0" applyBorder="1" applyAlignment="1">
      <alignment wrapText="1"/>
    </xf>
    <xf numFmtId="0" fontId="4" fillId="0" borderId="1" xfId="0" applyFont="1" applyBorder="1" applyAlignment="1">
      <alignment wrapText="1"/>
    </xf>
    <xf numFmtId="0" fontId="0" fillId="0" borderId="3" xfId="0" applyBorder="1" applyAlignment="1" applyProtection="1">
      <alignment horizontal="center" vertical="center"/>
      <protection locked="0"/>
    </xf>
    <xf numFmtId="14" fontId="4" fillId="0" borderId="1" xfId="0" applyNumberFormat="1" applyFont="1" applyBorder="1" applyAlignment="1" applyProtection="1">
      <alignment vertical="center"/>
      <protection locked="0"/>
    </xf>
    <xf numFmtId="49" fontId="4" fillId="0" borderId="1" xfId="0" applyNumberFormat="1" applyFont="1" applyBorder="1" applyAlignment="1" applyProtection="1">
      <alignment horizontal="center" vertical="center"/>
      <protection locked="0"/>
    </xf>
    <xf numFmtId="0" fontId="0" fillId="0" borderId="0" xfId="0" applyProtection="1">
      <protection locked="0"/>
    </xf>
    <xf numFmtId="0" fontId="0" fillId="0" borderId="0" xfId="0" applyAlignment="1">
      <alignment horizontal="center"/>
    </xf>
    <xf numFmtId="0" fontId="8" fillId="0" borderId="0" xfId="0" applyFont="1"/>
    <xf numFmtId="165" fontId="8" fillId="0" borderId="1" xfId="1" applyNumberFormat="1" applyFont="1" applyFill="1" applyBorder="1" applyAlignment="1" applyProtection="1">
      <alignment horizontal="center"/>
    </xf>
    <xf numFmtId="0" fontId="0" fillId="0" borderId="3" xfId="0" applyBorder="1" applyAlignment="1">
      <alignment horizontal="center"/>
    </xf>
    <xf numFmtId="0" fontId="1" fillId="3" borderId="9" xfId="0" applyFont="1" applyFill="1" applyBorder="1" applyAlignment="1">
      <alignment horizontal="center" wrapText="1"/>
    </xf>
    <xf numFmtId="0" fontId="1" fillId="3" borderId="10" xfId="0" applyFont="1" applyFill="1" applyBorder="1" applyAlignment="1">
      <alignment horizontal="center" wrapText="1"/>
    </xf>
    <xf numFmtId="0" fontId="1" fillId="3" borderId="11" xfId="0" applyFont="1" applyFill="1" applyBorder="1" applyAlignment="1">
      <alignment horizontal="center" wrapText="1"/>
    </xf>
    <xf numFmtId="0" fontId="9" fillId="0" borderId="0" xfId="0" applyFont="1"/>
    <xf numFmtId="166" fontId="0" fillId="0" borderId="0" xfId="0" applyNumberFormat="1" applyAlignment="1">
      <alignment horizontal="center" vertical="center"/>
    </xf>
    <xf numFmtId="0" fontId="0" fillId="0" borderId="0" xfId="0" applyAlignment="1">
      <alignment horizontal="center" vertical="center"/>
    </xf>
    <xf numFmtId="1" fontId="0" fillId="0" borderId="0" xfId="0" applyNumberFormat="1" applyAlignment="1">
      <alignment horizontal="center" wrapText="1"/>
    </xf>
    <xf numFmtId="1" fontId="0" fillId="0" borderId="0" xfId="0" applyNumberFormat="1" applyAlignment="1">
      <alignment horizontal="center"/>
    </xf>
    <xf numFmtId="0" fontId="2" fillId="0" borderId="13" xfId="0" applyFont="1" applyBorder="1"/>
    <xf numFmtId="0" fontId="0" fillId="0" borderId="13" xfId="0" applyBorder="1"/>
    <xf numFmtId="0" fontId="10" fillId="0" borderId="4" xfId="0" applyFont="1" applyBorder="1"/>
    <xf numFmtId="0" fontId="0" fillId="0" borderId="5" xfId="0" applyBorder="1"/>
    <xf numFmtId="0" fontId="0" fillId="0" borderId="6" xfId="0" applyBorder="1"/>
    <xf numFmtId="0" fontId="5" fillId="0" borderId="11" xfId="0" applyFont="1" applyBorder="1"/>
    <xf numFmtId="0" fontId="0" fillId="0" borderId="9" xfId="0" applyBorder="1"/>
    <xf numFmtId="9" fontId="8" fillId="0" borderId="1" xfId="0" applyNumberFormat="1" applyFont="1" applyBorder="1" applyAlignment="1">
      <alignment horizontal="right"/>
    </xf>
    <xf numFmtId="164" fontId="8" fillId="0" borderId="1" xfId="0" applyNumberFormat="1" applyFont="1" applyBorder="1" applyAlignment="1">
      <alignment horizontal="right"/>
    </xf>
    <xf numFmtId="164" fontId="8" fillId="0" borderId="2" xfId="0" applyNumberFormat="1" applyFont="1" applyBorder="1"/>
    <xf numFmtId="44" fontId="0" fillId="0" borderId="1" xfId="1" applyFont="1" applyBorder="1" applyAlignment="1" applyProtection="1">
      <alignment horizontal="center"/>
      <protection locked="0"/>
    </xf>
    <xf numFmtId="0" fontId="0" fillId="2" borderId="1" xfId="0" applyFill="1" applyBorder="1" applyAlignment="1" applyProtection="1">
      <alignment horizontal="center" vertical="center"/>
      <protection locked="0"/>
    </xf>
    <xf numFmtId="0" fontId="0" fillId="0" borderId="1" xfId="0" applyBorder="1" applyProtection="1">
      <protection locked="0"/>
    </xf>
    <xf numFmtId="0" fontId="1" fillId="3" borderId="1" xfId="0" applyFont="1" applyFill="1" applyBorder="1"/>
    <xf numFmtId="0" fontId="1" fillId="3" borderId="1" xfId="0" applyFont="1" applyFill="1" applyBorder="1" applyAlignment="1">
      <alignment wrapText="1"/>
    </xf>
    <xf numFmtId="0" fontId="2" fillId="3" borderId="0" xfId="0" applyFont="1" applyFill="1" applyAlignment="1">
      <alignment horizontal="center" vertical="center"/>
    </xf>
    <xf numFmtId="0" fontId="2" fillId="3" borderId="0" xfId="0" applyFont="1" applyFill="1" applyAlignment="1">
      <alignment horizontal="center"/>
    </xf>
    <xf numFmtId="0" fontId="9" fillId="0" borderId="1" xfId="0" applyFont="1" applyBorder="1" applyAlignment="1">
      <alignment vertical="top"/>
    </xf>
    <xf numFmtId="0" fontId="4" fillId="0" borderId="1" xfId="0" applyFont="1" applyBorder="1" applyAlignment="1">
      <alignment vertical="top"/>
    </xf>
    <xf numFmtId="0" fontId="15" fillId="0" borderId="4" xfId="0" applyFont="1" applyBorder="1"/>
    <xf numFmtId="0" fontId="0" fillId="4" borderId="1" xfId="0" applyFill="1" applyBorder="1"/>
    <xf numFmtId="0" fontId="2" fillId="5" borderId="3" xfId="0" quotePrefix="1" applyFont="1" applyFill="1" applyBorder="1" applyAlignment="1">
      <alignment horizontal="center"/>
    </xf>
    <xf numFmtId="0" fontId="2" fillId="5" borderId="1" xfId="0" applyFont="1" applyFill="1" applyBorder="1" applyAlignment="1">
      <alignment wrapText="1"/>
    </xf>
    <xf numFmtId="0" fontId="8" fillId="5" borderId="1" xfId="0" applyFont="1" applyFill="1" applyBorder="1" applyAlignment="1">
      <alignment horizontal="right"/>
    </xf>
    <xf numFmtId="164" fontId="8" fillId="5" borderId="1" xfId="0" applyNumberFormat="1" applyFont="1" applyFill="1" applyBorder="1"/>
    <xf numFmtId="164" fontId="8" fillId="5" borderId="1" xfId="0" applyNumberFormat="1" applyFont="1" applyFill="1" applyBorder="1" applyAlignment="1">
      <alignment horizontal="right"/>
    </xf>
    <xf numFmtId="164" fontId="8" fillId="5" borderId="2" xfId="0" applyNumberFormat="1" applyFont="1" applyFill="1" applyBorder="1"/>
    <xf numFmtId="9" fontId="8" fillId="5" borderId="1" xfId="0" applyNumberFormat="1" applyFont="1" applyFill="1" applyBorder="1" applyAlignment="1">
      <alignment horizontal="right"/>
    </xf>
    <xf numFmtId="0" fontId="1" fillId="6" borderId="6" xfId="0" applyFont="1" applyFill="1" applyBorder="1"/>
    <xf numFmtId="0" fontId="2" fillId="6" borderId="12" xfId="0" applyFont="1" applyFill="1" applyBorder="1" applyAlignment="1">
      <alignment wrapText="1"/>
    </xf>
    <xf numFmtId="164" fontId="11" fillId="6" borderId="12" xfId="0" applyNumberFormat="1" applyFont="1" applyFill="1" applyBorder="1"/>
    <xf numFmtId="164" fontId="11" fillId="6" borderId="4" xfId="0" applyNumberFormat="1" applyFont="1" applyFill="1" applyBorder="1"/>
    <xf numFmtId="0" fontId="2" fillId="6" borderId="6" xfId="0" quotePrefix="1" applyFont="1" applyFill="1" applyBorder="1" applyAlignment="1">
      <alignment horizontal="center"/>
    </xf>
    <xf numFmtId="0" fontId="11" fillId="6" borderId="12" xfId="0" applyFont="1" applyFill="1" applyBorder="1" applyAlignment="1">
      <alignment horizontal="right"/>
    </xf>
    <xf numFmtId="164" fontId="11" fillId="6" borderId="12" xfId="0" applyNumberFormat="1" applyFont="1" applyFill="1" applyBorder="1" applyAlignment="1">
      <alignment horizontal="right"/>
    </xf>
    <xf numFmtId="164" fontId="11" fillId="6" borderId="6" xfId="0" applyNumberFormat="1" applyFont="1" applyFill="1" applyBorder="1"/>
    <xf numFmtId="0" fontId="9" fillId="6" borderId="12" xfId="0" applyFont="1" applyFill="1" applyBorder="1" applyAlignment="1">
      <alignment wrapText="1"/>
    </xf>
    <xf numFmtId="0" fontId="3" fillId="0" borderId="0" xfId="0" applyFont="1"/>
    <xf numFmtId="0" fontId="2" fillId="0" borderId="0" xfId="0" applyFont="1" applyAlignment="1">
      <alignment wrapText="1"/>
    </xf>
    <xf numFmtId="0" fontId="3" fillId="0" borderId="1" xfId="0" applyFont="1" applyBorder="1" applyAlignment="1">
      <alignment horizontal="left" wrapText="1"/>
    </xf>
    <xf numFmtId="0" fontId="3" fillId="0" borderId="1" xfId="0" applyFont="1" applyBorder="1" applyAlignment="1">
      <alignment wrapText="1"/>
    </xf>
    <xf numFmtId="0" fontId="9" fillId="5" borderId="1" xfId="0" applyFont="1" applyFill="1" applyBorder="1" applyAlignment="1">
      <alignment wrapText="1"/>
    </xf>
    <xf numFmtId="0" fontId="4" fillId="0" borderId="1" xfId="0" applyFont="1" applyBorder="1" applyAlignment="1">
      <alignment horizontal="left" wrapText="1"/>
    </xf>
    <xf numFmtId="0" fontId="9" fillId="5" borderId="1" xfId="0" quotePrefix="1" applyFont="1" applyFill="1" applyBorder="1" applyAlignment="1">
      <alignment wrapText="1"/>
    </xf>
    <xf numFmtId="1" fontId="1" fillId="3" borderId="0" xfId="0" applyNumberFormat="1" applyFont="1" applyFill="1" applyAlignment="1">
      <alignment horizontal="center" vertical="center" wrapText="1"/>
    </xf>
    <xf numFmtId="0" fontId="1" fillId="3" borderId="0" xfId="0" applyFont="1" applyFill="1" applyAlignment="1">
      <alignment horizontal="center" vertical="center"/>
    </xf>
    <xf numFmtId="1" fontId="0" fillId="0" borderId="15" xfId="0" applyNumberFormat="1" applyBorder="1" applyAlignment="1">
      <alignment horizontal="center" vertical="center" wrapText="1"/>
    </xf>
    <xf numFmtId="0" fontId="0" fillId="0" borderId="15" xfId="0" applyBorder="1" applyAlignment="1">
      <alignment horizontal="center" vertical="center" wrapText="1"/>
    </xf>
    <xf numFmtId="0" fontId="0" fillId="0" borderId="0" xfId="0" applyAlignment="1">
      <alignment vertical="center" wrapText="1"/>
    </xf>
    <xf numFmtId="1" fontId="0" fillId="0" borderId="0" xfId="0" applyNumberFormat="1" applyAlignment="1">
      <alignment horizontal="center" vertical="center" wrapText="1"/>
    </xf>
    <xf numFmtId="0" fontId="0" fillId="0" borderId="0" xfId="0" applyAlignment="1">
      <alignment horizontal="center" vertical="center" wrapText="1"/>
    </xf>
    <xf numFmtId="1" fontId="1" fillId="3" borderId="0" xfId="0" applyNumberFormat="1" applyFont="1" applyFill="1" applyAlignment="1">
      <alignment horizontal="center" vertical="center"/>
    </xf>
    <xf numFmtId="0" fontId="0" fillId="7" borderId="1" xfId="0" applyFill="1" applyBorder="1" applyAlignment="1">
      <alignment horizontal="left" wrapText="1"/>
    </xf>
    <xf numFmtId="0" fontId="1" fillId="3" borderId="16" xfId="0" applyFont="1" applyFill="1" applyBorder="1" applyAlignment="1">
      <alignment horizontal="center" wrapText="1"/>
    </xf>
    <xf numFmtId="0" fontId="1" fillId="3" borderId="17" xfId="0" applyFont="1" applyFill="1" applyBorder="1" applyAlignment="1">
      <alignment horizontal="center" wrapText="1"/>
    </xf>
    <xf numFmtId="0" fontId="2" fillId="5" borderId="4" xfId="0" applyFont="1" applyFill="1" applyBorder="1" applyAlignment="1">
      <alignment horizontal="center"/>
    </xf>
    <xf numFmtId="0" fontId="2" fillId="5" borderId="4" xfId="0" applyFont="1" applyFill="1" applyBorder="1" applyAlignment="1">
      <alignment wrapText="1"/>
    </xf>
    <xf numFmtId="0" fontId="0" fillId="0" borderId="4" xfId="0" applyBorder="1" applyAlignment="1">
      <alignment horizontal="center"/>
    </xf>
    <xf numFmtId="0" fontId="0" fillId="0" borderId="4" xfId="0" applyBorder="1" applyAlignment="1">
      <alignment wrapText="1"/>
    </xf>
    <xf numFmtId="0" fontId="0" fillId="8" borderId="4" xfId="0" applyFill="1" applyBorder="1" applyAlignment="1">
      <alignment horizontal="center"/>
    </xf>
    <xf numFmtId="0" fontId="0" fillId="8" borderId="4" xfId="0" applyFill="1" applyBorder="1" applyAlignment="1">
      <alignment wrapText="1"/>
    </xf>
    <xf numFmtId="0" fontId="4" fillId="0" borderId="4" xfId="0" applyFont="1" applyBorder="1" applyAlignment="1">
      <alignment wrapText="1"/>
    </xf>
    <xf numFmtId="0" fontId="4" fillId="8" borderId="4" xfId="0" applyFont="1" applyFill="1" applyBorder="1" applyAlignment="1">
      <alignment wrapText="1"/>
    </xf>
    <xf numFmtId="0" fontId="1" fillId="6" borderId="2" xfId="0" applyFont="1" applyFill="1" applyBorder="1"/>
    <xf numFmtId="0" fontId="2" fillId="6" borderId="2" xfId="0" applyFont="1" applyFill="1" applyBorder="1" applyAlignment="1">
      <alignment wrapText="1"/>
    </xf>
    <xf numFmtId="0" fontId="1" fillId="3" borderId="1" xfId="0" applyFont="1" applyFill="1" applyBorder="1" applyAlignment="1">
      <alignment horizontal="left"/>
    </xf>
    <xf numFmtId="0" fontId="10" fillId="0" borderId="14" xfId="0" applyFont="1" applyBorder="1"/>
    <xf numFmtId="0" fontId="12" fillId="0" borderId="0" xfId="0" applyFont="1"/>
    <xf numFmtId="0" fontId="2" fillId="0" borderId="0" xfId="0" applyFont="1" applyAlignment="1">
      <alignment horizontal="center"/>
    </xf>
    <xf numFmtId="0" fontId="7" fillId="0" borderId="0" xfId="0" applyFont="1"/>
    <xf numFmtId="0" fontId="1" fillId="3" borderId="1" xfId="0" applyFont="1" applyFill="1" applyBorder="1" applyAlignment="1">
      <alignment horizontal="center"/>
    </xf>
    <xf numFmtId="0" fontId="13" fillId="0" borderId="0" xfId="0" applyFont="1"/>
    <xf numFmtId="0" fontId="13" fillId="0" borderId="0" xfId="0" applyFont="1" applyAlignment="1">
      <alignment horizontal="left" indent="2"/>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0" borderId="0" xfId="0" applyFont="1" applyAlignment="1">
      <alignment horizontal="center" vertical="center" wrapText="1"/>
    </xf>
    <xf numFmtId="3" fontId="0" fillId="0" borderId="0" xfId="0" applyNumberFormat="1"/>
    <xf numFmtId="2" fontId="0" fillId="0" borderId="0" xfId="0" applyNumberFormat="1" applyAlignment="1">
      <alignment horizontal="center"/>
    </xf>
    <xf numFmtId="1" fontId="0" fillId="0" borderId="0" xfId="0" applyNumberFormat="1"/>
    <xf numFmtId="0" fontId="0" fillId="0" borderId="1" xfId="0" applyBorder="1" applyAlignment="1">
      <alignment horizontal="center"/>
    </xf>
    <xf numFmtId="0" fontId="1" fillId="3" borderId="9"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11" xfId="0" applyFont="1" applyFill="1" applyBorder="1" applyAlignment="1">
      <alignment horizontal="center" vertical="center" wrapText="1"/>
    </xf>
    <xf numFmtId="44" fontId="8" fillId="0" borderId="1" xfId="1" applyFont="1" applyBorder="1" applyAlignment="1" applyProtection="1">
      <alignment horizontal="center"/>
    </xf>
    <xf numFmtId="164" fontId="0" fillId="4" borderId="1" xfId="0" applyNumberFormat="1" applyFill="1" applyBorder="1" applyProtection="1">
      <protection locked="0"/>
    </xf>
    <xf numFmtId="164" fontId="0" fillId="4" borderId="2" xfId="0" applyNumberFormat="1" applyFill="1" applyBorder="1" applyProtection="1">
      <protection locked="0"/>
    </xf>
    <xf numFmtId="9" fontId="8" fillId="0" borderId="1" xfId="0" applyNumberFormat="1" applyFont="1" applyBorder="1" applyAlignment="1" applyProtection="1">
      <alignment horizontal="right"/>
      <protection locked="0"/>
    </xf>
    <xf numFmtId="9" fontId="8" fillId="5" borderId="1" xfId="0" applyNumberFormat="1" applyFont="1" applyFill="1" applyBorder="1" applyAlignment="1" applyProtection="1">
      <alignment horizontal="right"/>
      <protection locked="0"/>
    </xf>
    <xf numFmtId="164" fontId="2" fillId="4" borderId="4" xfId="0" applyNumberFormat="1" applyFont="1" applyFill="1" applyBorder="1" applyProtection="1">
      <protection locked="0"/>
    </xf>
    <xf numFmtId="0" fontId="0" fillId="4" borderId="1" xfId="0" applyFill="1" applyBorder="1" applyProtection="1">
      <protection locked="0"/>
    </xf>
    <xf numFmtId="9" fontId="8" fillId="0" borderId="1" xfId="2" applyFont="1" applyFill="1" applyBorder="1" applyAlignment="1" applyProtection="1">
      <alignment horizontal="center"/>
    </xf>
    <xf numFmtId="9" fontId="8" fillId="0" borderId="2" xfId="2" applyFont="1" applyFill="1" applyBorder="1" applyAlignment="1" applyProtection="1">
      <alignment horizontal="center"/>
    </xf>
    <xf numFmtId="9" fontId="4" fillId="9" borderId="4" xfId="2" applyFont="1" applyFill="1" applyBorder="1" applyAlignment="1">
      <alignment wrapText="1"/>
    </xf>
    <xf numFmtId="9" fontId="4" fillId="10" borderId="4" xfId="2" applyFont="1" applyFill="1" applyBorder="1" applyAlignment="1">
      <alignment wrapText="1"/>
    </xf>
    <xf numFmtId="0" fontId="9" fillId="9" borderId="4" xfId="0" applyFont="1" applyFill="1" applyBorder="1" applyAlignment="1">
      <alignment wrapText="1"/>
    </xf>
    <xf numFmtId="0" fontId="4" fillId="9" borderId="12" xfId="0" applyFont="1" applyFill="1" applyBorder="1"/>
    <xf numFmtId="49" fontId="4" fillId="9" borderId="12" xfId="0" applyNumberFormat="1" applyFont="1" applyFill="1" applyBorder="1" applyAlignment="1">
      <alignment horizontal="right"/>
    </xf>
    <xf numFmtId="49" fontId="4" fillId="10" borderId="12" xfId="0" applyNumberFormat="1" applyFont="1" applyFill="1" applyBorder="1" applyAlignment="1">
      <alignment horizontal="right"/>
    </xf>
    <xf numFmtId="9" fontId="9" fillId="9" borderId="4" xfId="2" applyFont="1" applyFill="1" applyBorder="1" applyAlignment="1">
      <alignment wrapText="1"/>
    </xf>
    <xf numFmtId="9" fontId="4" fillId="10" borderId="12" xfId="0" applyNumberFormat="1" applyFont="1" applyFill="1" applyBorder="1"/>
    <xf numFmtId="9" fontId="4" fillId="9" borderId="12" xfId="0" applyNumberFormat="1" applyFont="1" applyFill="1" applyBorder="1"/>
    <xf numFmtId="0" fontId="9" fillId="9" borderId="2" xfId="0" applyFont="1" applyFill="1" applyBorder="1" applyAlignment="1">
      <alignment wrapText="1"/>
    </xf>
    <xf numFmtId="0" fontId="9" fillId="9" borderId="1" xfId="0" applyFont="1" applyFill="1" applyBorder="1"/>
    <xf numFmtId="0" fontId="16" fillId="0" borderId="0" xfId="0" applyFont="1" applyAlignment="1">
      <alignment wrapText="1"/>
    </xf>
    <xf numFmtId="0" fontId="1" fillId="3" borderId="0" xfId="0" applyFont="1" applyFill="1" applyAlignment="1">
      <alignment horizontal="center" wrapText="1"/>
    </xf>
    <xf numFmtId="0" fontId="0" fillId="0" borderId="1" xfId="0" applyBorder="1" applyAlignment="1">
      <alignment horizontal="left" wrapText="1"/>
    </xf>
    <xf numFmtId="0" fontId="1" fillId="3" borderId="1" xfId="0" applyFont="1" applyFill="1" applyBorder="1" applyAlignment="1">
      <alignment horizontal="left"/>
    </xf>
    <xf numFmtId="0" fontId="5" fillId="0" borderId="7" xfId="0" applyFont="1" applyBorder="1" applyAlignment="1">
      <alignment horizontal="left" wrapText="1"/>
    </xf>
    <xf numFmtId="0" fontId="2" fillId="0" borderId="0" xfId="0" applyFont="1" applyAlignment="1">
      <alignment horizontal="left" wrapText="1"/>
    </xf>
    <xf numFmtId="0" fontId="2" fillId="0" borderId="8" xfId="0" applyFont="1" applyBorder="1" applyAlignment="1">
      <alignment horizontal="left" wrapText="1"/>
    </xf>
    <xf numFmtId="0" fontId="2" fillId="0" borderId="11" xfId="0" applyFont="1" applyBorder="1" applyAlignment="1">
      <alignment horizontal="left" wrapText="1"/>
    </xf>
    <xf numFmtId="0" fontId="2" fillId="0" borderId="13" xfId="0" applyFont="1" applyBorder="1" applyAlignment="1">
      <alignment horizontal="left" wrapText="1"/>
    </xf>
    <xf numFmtId="0" fontId="2" fillId="0" borderId="9" xfId="0" applyFont="1" applyBorder="1" applyAlignment="1">
      <alignment horizontal="left" wrapText="1"/>
    </xf>
    <xf numFmtId="0" fontId="3" fillId="0" borderId="7" xfId="0" applyFont="1" applyBorder="1" applyAlignment="1">
      <alignment horizontal="left" wrapText="1"/>
    </xf>
    <xf numFmtId="0" fontId="3" fillId="0" borderId="0" xfId="0" applyFont="1" applyAlignment="1">
      <alignment horizontal="left" wrapText="1"/>
    </xf>
    <xf numFmtId="0" fontId="3" fillId="0" borderId="8" xfId="0" applyFont="1" applyBorder="1" applyAlignment="1">
      <alignment horizontal="left" wrapText="1"/>
    </xf>
    <xf numFmtId="0" fontId="3" fillId="0" borderId="11" xfId="0" applyFont="1" applyBorder="1" applyAlignment="1">
      <alignment horizontal="left" wrapText="1"/>
    </xf>
    <xf numFmtId="0" fontId="3" fillId="0" borderId="13" xfId="0" applyFont="1" applyBorder="1" applyAlignment="1">
      <alignment horizontal="left" wrapText="1"/>
    </xf>
    <xf numFmtId="0" fontId="3" fillId="0" borderId="9" xfId="0" applyFont="1" applyBorder="1" applyAlignment="1">
      <alignment horizontal="left" wrapText="1"/>
    </xf>
    <xf numFmtId="0" fontId="1" fillId="3" borderId="4" xfId="0" applyFont="1" applyFill="1" applyBorder="1" applyAlignment="1">
      <alignment horizontal="center" wrapText="1"/>
    </xf>
    <xf numFmtId="0" fontId="1" fillId="3" borderId="5" xfId="0" applyFont="1" applyFill="1" applyBorder="1" applyAlignment="1">
      <alignment horizontal="center"/>
    </xf>
    <xf numFmtId="0" fontId="1" fillId="3" borderId="6" xfId="0" applyFont="1" applyFill="1" applyBorder="1" applyAlignment="1">
      <alignment horizontal="center"/>
    </xf>
    <xf numFmtId="0" fontId="1" fillId="3" borderId="11" xfId="0" applyFont="1" applyFill="1" applyBorder="1" applyAlignment="1">
      <alignment horizontal="center"/>
    </xf>
    <xf numFmtId="0" fontId="1" fillId="3" borderId="13" xfId="0" applyFont="1" applyFill="1" applyBorder="1" applyAlignment="1">
      <alignment horizontal="center"/>
    </xf>
    <xf numFmtId="0" fontId="1" fillId="3" borderId="9" xfId="0" applyFont="1" applyFill="1" applyBorder="1" applyAlignment="1">
      <alignment horizontal="center"/>
    </xf>
    <xf numFmtId="0" fontId="1" fillId="3" borderId="1" xfId="0" applyFont="1" applyFill="1" applyBorder="1" applyAlignment="1">
      <alignment horizontal="center"/>
    </xf>
  </cellXfs>
  <cellStyles count="3">
    <cellStyle name="Currency" xfId="1" builtinId="4"/>
    <cellStyle name="Normal" xfId="0" builtinId="0"/>
    <cellStyle name="Percent" xfId="2" builtinId="5"/>
  </cellStyles>
  <dxfs count="290">
    <dxf>
      <font>
        <b/>
        <i val="0"/>
        <strike val="0"/>
        <condense val="0"/>
        <extend val="0"/>
        <outline val="0"/>
        <shadow val="0"/>
        <u val="none"/>
        <vertAlign val="baseline"/>
        <sz val="11"/>
        <color rgb="FF0070C0"/>
        <name val="Calibri"/>
        <family val="2"/>
        <scheme val="minor"/>
      </font>
      <numFmt numFmtId="164" formatCode="&quot;$&quot;#,##0.00"/>
      <fill>
        <patternFill patternType="solid">
          <fgColor indexed="64"/>
          <bgColor theme="0" tint="-0.14999847407452621"/>
        </patternFill>
      </fill>
      <border diagonalUp="0" diagonalDown="0" outline="0">
        <left style="thin">
          <color indexed="64"/>
        </left>
        <right/>
        <top style="thin">
          <color indexed="64"/>
        </top>
        <bottom/>
      </border>
    </dxf>
    <dxf>
      <font>
        <b/>
        <i val="0"/>
        <strike val="0"/>
        <condense val="0"/>
        <extend val="0"/>
        <outline val="0"/>
        <shadow val="0"/>
        <u val="none"/>
        <vertAlign val="baseline"/>
        <sz val="11"/>
        <color rgb="FF0070C0"/>
        <name val="Calibri"/>
        <family val="2"/>
        <scheme val="minor"/>
      </font>
      <numFmt numFmtId="164" formatCode="&quot;$&quot;#,##0.00"/>
      <fill>
        <patternFill patternType="solid">
          <fgColor indexed="64"/>
          <bgColor theme="0" tint="-0.14999847407452621"/>
        </patternFill>
      </fill>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1"/>
        <color rgb="FF0070C0"/>
        <name val="Calibri"/>
        <family val="2"/>
        <scheme val="minor"/>
      </font>
      <numFmt numFmtId="164" formatCode="&quot;$&quot;#,##0.00"/>
      <fill>
        <patternFill patternType="solid">
          <fgColor indexed="64"/>
          <bgColor theme="0" tint="-0.14999847407452621"/>
        </patternFill>
      </fill>
      <border diagonalUp="0" diagonalDown="0" outline="0">
        <left/>
        <right style="thin">
          <color indexed="64"/>
        </right>
        <top style="thin">
          <color indexed="64"/>
        </top>
        <bottom/>
      </border>
    </dxf>
    <dxf>
      <border outline="0">
        <top style="thin">
          <color rgb="FF000000"/>
        </top>
      </border>
    </dxf>
    <dxf>
      <border outline="0">
        <left style="thin">
          <color rgb="FF000000"/>
        </left>
        <right style="thin">
          <color rgb="FF000000"/>
        </right>
        <top style="thin">
          <color rgb="FF000000"/>
        </top>
        <bottom style="thin">
          <color rgb="FF000000"/>
        </bottom>
      </border>
    </dxf>
    <dxf>
      <font>
        <strike val="0"/>
        <outline val="0"/>
        <shadow val="0"/>
        <u val="none"/>
        <vertAlign val="baseline"/>
        <sz val="11"/>
        <color rgb="FF0070C0"/>
        <name val="Calibri"/>
        <family val="2"/>
        <scheme val="none"/>
      </font>
      <fill>
        <patternFill patternType="solid">
          <fgColor rgb="FF000000"/>
          <bgColor rgb="FFD9D9D9"/>
        </patternFill>
      </fill>
    </dxf>
    <dxf>
      <border outline="0">
        <bottom style="thin">
          <color rgb="FF000000"/>
        </bottom>
      </border>
    </dxf>
    <dxf>
      <font>
        <b/>
        <i val="0"/>
        <strike val="0"/>
        <condense val="0"/>
        <extend val="0"/>
        <outline val="0"/>
        <shadow val="0"/>
        <u val="none"/>
        <vertAlign val="baseline"/>
        <sz val="11"/>
        <color theme="0"/>
        <name val="Calibri"/>
        <family val="2"/>
        <scheme val="minor"/>
      </font>
      <fill>
        <patternFill patternType="solid">
          <fgColor indexed="64"/>
          <bgColor theme="4"/>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font>
      <numFmt numFmtId="164" formatCode="&quot;$&quot;#,##0.00"/>
      <fill>
        <patternFill patternType="solid">
          <fgColor indexed="64"/>
          <bgColor rgb="FFFFC000"/>
        </patternFill>
      </fill>
      <border diagonalUp="0" diagonalDown="0">
        <left style="thin">
          <color indexed="64"/>
        </left>
        <right/>
        <top style="thin">
          <color indexed="64"/>
        </top>
        <bottom/>
      </border>
      <protection locked="0" hidden="0"/>
    </dxf>
    <dxf>
      <font>
        <b/>
        <strike val="0"/>
        <outline val="0"/>
        <shadow val="0"/>
        <u val="none"/>
        <vertAlign val="baseline"/>
        <sz val="11"/>
        <color rgb="FF0070C0"/>
        <name val="Calibri"/>
        <family val="2"/>
        <scheme val="minor"/>
      </font>
      <numFmt numFmtId="164" formatCode="&quot;$&quot;#,##0.00"/>
      <fill>
        <patternFill patternType="solid">
          <fgColor indexed="64"/>
          <bgColor theme="0" tint="-0.1499984740745262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strike val="0"/>
        <outline val="0"/>
        <shadow val="0"/>
        <u val="none"/>
        <vertAlign val="baseline"/>
        <sz val="11"/>
        <color rgb="FF0070C0"/>
        <name val="Calibri"/>
        <family val="2"/>
        <scheme val="minor"/>
      </font>
      <fill>
        <patternFill patternType="solid">
          <fgColor indexed="64"/>
          <bgColor theme="0" tint="-0.1499984740745262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strike val="0"/>
        <outline val="0"/>
        <shadow val="0"/>
        <u val="none"/>
        <vertAlign val="baseline"/>
        <sz val="11"/>
        <color rgb="FF0070C0"/>
        <name val="Calibri"/>
        <family val="2"/>
        <scheme val="minor"/>
      </font>
      <fill>
        <patternFill patternType="solid">
          <fgColor indexed="64"/>
          <bgColor theme="0" tint="-0.1499984740745262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1"/>
        <color theme="1"/>
        <name val="Calibri"/>
        <family val="2"/>
        <scheme val="minor"/>
      </font>
      <fill>
        <patternFill patternType="solid">
          <fgColor indexed="64"/>
          <bgColor theme="0" tint="-0.14999847407452621"/>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1"/>
        <color theme="1"/>
        <name val="Calibri"/>
        <family val="2"/>
        <scheme val="minor"/>
      </font>
      <fill>
        <patternFill patternType="solid">
          <fgColor indexed="64"/>
          <bgColor theme="0" tint="-0.14999847407452621"/>
        </patternFill>
      </fill>
      <alignment horizontal="center" vertical="bottom" textRotation="0" wrapText="0" indent="0" justifyLastLine="0" shrinkToFit="0" readingOrder="0"/>
      <border diagonalUp="0" diagonalDown="0" outline="0">
        <left/>
        <right style="thin">
          <color indexed="64"/>
        </right>
        <top style="thin">
          <color indexed="64"/>
        </top>
        <bottom/>
      </border>
    </dxf>
    <dxf>
      <border outline="0">
        <top style="thin">
          <color rgb="FF000000"/>
        </top>
      </border>
    </dxf>
    <dxf>
      <border outline="0">
        <left style="thin">
          <color rgb="FF000000"/>
        </left>
        <right style="thin">
          <color rgb="FF000000"/>
        </right>
        <bottom style="thin">
          <color rgb="FF000000"/>
        </bottom>
      </border>
    </dxf>
    <dxf>
      <font>
        <b/>
      </font>
    </dxf>
    <dxf>
      <border outline="0">
        <bottom style="thin">
          <color rgb="FF000000"/>
        </bottom>
      </border>
    </dxf>
    <dxf>
      <font>
        <b/>
        <i val="0"/>
        <strike val="0"/>
        <condense val="0"/>
        <extend val="0"/>
        <outline val="0"/>
        <shadow val="0"/>
        <u val="none"/>
        <vertAlign val="baseline"/>
        <sz val="11"/>
        <color theme="0"/>
        <name val="Calibri"/>
        <family val="2"/>
        <scheme val="minor"/>
      </font>
      <fill>
        <patternFill patternType="solid">
          <fgColor indexed="64"/>
          <bgColor theme="4"/>
        </patternFill>
      </fill>
      <alignment horizontal="center" vertical="bottom" textRotation="0" wrapText="1" indent="0" justifyLastLine="0" shrinkToFit="0" readingOrder="0"/>
      <border diagonalUp="0" diagonalDown="0" outline="0">
        <left style="thin">
          <color indexed="64"/>
        </left>
        <right style="thin">
          <color indexed="64"/>
        </right>
        <top/>
        <bottom/>
      </border>
    </dxf>
    <dxf>
      <numFmt numFmtId="164" formatCode="&quot;$&quot;#,##0.00"/>
      <fill>
        <patternFill patternType="solid">
          <fgColor indexed="64"/>
          <bgColor theme="7" tint="0.59999389629810485"/>
        </patternFill>
      </fill>
      <border diagonalUp="0" diagonalDown="0" outline="0">
        <left style="thin">
          <color indexed="64"/>
        </left>
        <right/>
        <top style="thin">
          <color indexed="64"/>
        </top>
        <bottom style="thin">
          <color indexed="64"/>
        </bottom>
      </border>
    </dxf>
    <dxf>
      <numFmt numFmtId="164" formatCode="&quot;$&quot;#,##0.00"/>
      <fill>
        <patternFill patternType="solid">
          <fgColor indexed="64"/>
          <bgColor theme="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quot;$&quot;#,##0.00"/>
      <fill>
        <patternFill patternType="solid">
          <fgColor indexed="64"/>
          <bgColor theme="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3" formatCode="0%"/>
      <fill>
        <patternFill patternType="solid">
          <fgColor indexed="64"/>
          <bgColor theme="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Calibri"/>
        <family val="2"/>
        <scheme val="minor"/>
      </font>
      <fill>
        <patternFill patternType="solid">
          <fgColor indexed="64"/>
          <bgColor theme="2"/>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Calibri"/>
        <family val="2"/>
        <scheme val="minor"/>
      </font>
      <fill>
        <patternFill patternType="solid">
          <fgColor indexed="64"/>
          <bgColor theme="2"/>
        </patternFill>
      </fill>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rgb="FF000000"/>
        </top>
      </border>
    </dxf>
    <dxf>
      <border outline="0">
        <left style="thin">
          <color rgb="FF000000"/>
        </left>
        <right style="thin">
          <color rgb="FF000000"/>
        </right>
        <bottom style="thin">
          <color rgb="FF000000"/>
        </bottom>
      </border>
    </dxf>
    <dxf>
      <fill>
        <patternFill patternType="solid">
          <fgColor rgb="FF000000"/>
          <bgColor rgb="FFEEECE1"/>
        </patternFill>
      </fill>
    </dxf>
    <dxf>
      <border outline="0">
        <bottom style="thin">
          <color rgb="FF000000"/>
        </bottom>
      </border>
    </dxf>
    <dxf>
      <font>
        <b/>
        <i val="0"/>
        <strike val="0"/>
        <condense val="0"/>
        <extend val="0"/>
        <outline val="0"/>
        <shadow val="0"/>
        <u val="none"/>
        <vertAlign val="baseline"/>
        <sz val="11"/>
        <color theme="0"/>
        <name val="Calibri"/>
        <family val="2"/>
        <scheme val="minor"/>
      </font>
      <fill>
        <patternFill patternType="solid">
          <fgColor indexed="64"/>
          <bgColor theme="4"/>
        </patternFill>
      </fill>
      <alignment horizontal="center" vertical="bottom" textRotation="0" wrapText="1" indent="0" justifyLastLine="0" shrinkToFit="0" readingOrder="0"/>
      <border diagonalUp="0" diagonalDown="0" outline="0">
        <left style="thin">
          <color indexed="64"/>
        </left>
        <right style="thin">
          <color indexed="64"/>
        </right>
        <top/>
        <bottom/>
      </border>
    </dxf>
    <dxf>
      <numFmt numFmtId="164" formatCode="&quot;$&quot;#,##0.00"/>
      <fill>
        <patternFill patternType="solid">
          <fgColor indexed="64"/>
          <bgColor theme="2"/>
        </patternFill>
      </fill>
      <border diagonalUp="0" diagonalDown="0">
        <left style="thin">
          <color indexed="64"/>
        </left>
        <right/>
        <top style="thin">
          <color indexed="64"/>
        </top>
        <bottom style="thin">
          <color indexed="64"/>
        </bottom>
        <vertical/>
        <horizontal/>
      </border>
    </dxf>
    <dxf>
      <numFmt numFmtId="164" formatCode="&quot;$&quot;#,##0.00"/>
      <fill>
        <patternFill patternType="solid">
          <fgColor indexed="64"/>
          <bgColor theme="2"/>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64" formatCode="&quot;$&quot;#,##0.00"/>
      <fill>
        <patternFill patternType="solid">
          <fgColor indexed="64"/>
          <bgColor theme="7" tint="0.59999389629810485"/>
        </patternFill>
      </fill>
      <border diagonalUp="0" diagonalDown="0" outline="0">
        <left style="thin">
          <color indexed="64"/>
        </left>
        <right style="thin">
          <color indexed="64"/>
        </right>
        <top style="thin">
          <color indexed="64"/>
        </top>
        <bottom style="thin">
          <color indexed="64"/>
        </bottom>
      </border>
    </dxf>
    <dxf>
      <numFmt numFmtId="13" formatCode="0%"/>
      <fill>
        <patternFill patternType="solid">
          <fgColor indexed="64"/>
          <bgColor theme="2"/>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Calibri"/>
        <family val="2"/>
        <scheme val="minor"/>
      </font>
      <fill>
        <patternFill patternType="solid">
          <fgColor indexed="64"/>
          <bgColor theme="2"/>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Calibri"/>
        <family val="2"/>
        <scheme val="minor"/>
      </font>
      <fill>
        <patternFill patternType="solid">
          <fgColor indexed="64"/>
          <bgColor theme="2"/>
        </patternFill>
      </fill>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font>
        <b/>
        <i val="0"/>
        <strike val="0"/>
        <condense val="0"/>
        <extend val="0"/>
        <outline val="0"/>
        <shadow val="0"/>
        <u val="none"/>
        <vertAlign val="baseline"/>
        <sz val="11"/>
        <color theme="0"/>
        <name val="Calibri"/>
        <family val="2"/>
        <scheme val="minor"/>
      </font>
      <fill>
        <patternFill patternType="solid">
          <fgColor indexed="64"/>
          <bgColor theme="4"/>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1"/>
        <color rgb="FF0070C0"/>
        <name val="Calibri"/>
        <family val="2"/>
        <scheme val="minor"/>
      </font>
      <numFmt numFmtId="164" formatCode="&quot;$&quot;#,##0.00"/>
      <fill>
        <patternFill patternType="solid">
          <fgColor indexed="64"/>
          <bgColor theme="0" tint="-0.14999847407452621"/>
        </patternFill>
      </fill>
      <border diagonalUp="0" diagonalDown="0" outline="0">
        <left style="thin">
          <color indexed="64"/>
        </left>
        <right/>
        <top style="thin">
          <color indexed="64"/>
        </top>
        <bottom/>
      </border>
    </dxf>
    <dxf>
      <font>
        <b/>
        <i val="0"/>
        <strike val="0"/>
        <condense val="0"/>
        <extend val="0"/>
        <outline val="0"/>
        <shadow val="0"/>
        <u val="none"/>
        <vertAlign val="baseline"/>
        <sz val="11"/>
        <color rgb="FF0070C0"/>
        <name val="Calibri"/>
        <family val="2"/>
        <scheme val="minor"/>
      </font>
      <numFmt numFmtId="164" formatCode="&quot;$&quot;#,##0.00"/>
      <fill>
        <patternFill patternType="solid">
          <fgColor indexed="64"/>
          <bgColor theme="0" tint="-0.14999847407452621"/>
        </patternFill>
      </fill>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1"/>
        <color rgb="FF0070C0"/>
        <name val="Calibri"/>
        <family val="2"/>
        <scheme val="minor"/>
      </font>
      <numFmt numFmtId="164" formatCode="&quot;$&quot;#,##0.00"/>
      <fill>
        <patternFill patternType="solid">
          <fgColor indexed="64"/>
          <bgColor theme="0" tint="-0.14999847407452621"/>
        </patternFill>
      </fill>
      <border diagonalUp="0" diagonalDown="0" outline="0">
        <left/>
        <right style="thin">
          <color indexed="64"/>
        </right>
        <top style="thin">
          <color indexed="64"/>
        </top>
        <bottom/>
      </border>
    </dxf>
    <dxf>
      <border outline="0">
        <top style="thin">
          <color rgb="FF000000"/>
        </top>
      </border>
    </dxf>
    <dxf>
      <border outline="0">
        <left style="thin">
          <color rgb="FF000000"/>
        </left>
        <right style="thin">
          <color rgb="FF000000"/>
        </right>
        <top style="thin">
          <color rgb="FF000000"/>
        </top>
        <bottom style="thin">
          <color rgb="FF000000"/>
        </bottom>
      </border>
    </dxf>
    <dxf>
      <font>
        <strike val="0"/>
        <outline val="0"/>
        <shadow val="0"/>
        <u val="none"/>
        <vertAlign val="baseline"/>
        <sz val="11"/>
        <color rgb="FF0070C0"/>
        <name val="Calibri"/>
        <family val="2"/>
        <scheme val="none"/>
      </font>
      <fill>
        <patternFill patternType="solid">
          <fgColor rgb="FF000000"/>
          <bgColor rgb="FFD9D9D9"/>
        </patternFill>
      </fill>
    </dxf>
    <dxf>
      <border outline="0">
        <bottom style="thin">
          <color rgb="FF000000"/>
        </bottom>
      </border>
    </dxf>
    <dxf>
      <font>
        <b/>
        <i val="0"/>
        <strike val="0"/>
        <condense val="0"/>
        <extend val="0"/>
        <outline val="0"/>
        <shadow val="0"/>
        <u val="none"/>
        <vertAlign val="baseline"/>
        <sz val="11"/>
        <color theme="0"/>
        <name val="Calibri"/>
        <family val="2"/>
        <scheme val="minor"/>
      </font>
      <fill>
        <patternFill patternType="solid">
          <fgColor indexed="64"/>
          <bgColor theme="4"/>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font>
      <numFmt numFmtId="164" formatCode="&quot;$&quot;#,##0.00"/>
      <fill>
        <patternFill patternType="solid">
          <fgColor indexed="64"/>
          <bgColor rgb="FFFFC000"/>
        </patternFill>
      </fill>
      <border diagonalUp="0" diagonalDown="0">
        <left style="thin">
          <color indexed="64"/>
        </left>
        <right/>
        <top style="thin">
          <color indexed="64"/>
        </top>
        <bottom/>
      </border>
      <protection locked="0" hidden="0"/>
    </dxf>
    <dxf>
      <font>
        <b/>
        <strike val="0"/>
        <outline val="0"/>
        <shadow val="0"/>
        <u val="none"/>
        <vertAlign val="baseline"/>
        <sz val="11"/>
        <color rgb="FF0070C0"/>
        <name val="Calibri"/>
        <family val="2"/>
        <scheme val="minor"/>
      </font>
      <numFmt numFmtId="164" formatCode="&quot;$&quot;#,##0.00"/>
      <fill>
        <patternFill patternType="solid">
          <fgColor indexed="64"/>
          <bgColor theme="0" tint="-0.1499984740745262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strike val="0"/>
        <outline val="0"/>
        <shadow val="0"/>
        <u val="none"/>
        <vertAlign val="baseline"/>
        <sz val="11"/>
        <color rgb="FF0070C0"/>
        <name val="Calibri"/>
        <family val="2"/>
        <scheme val="minor"/>
      </font>
      <fill>
        <patternFill patternType="solid">
          <fgColor indexed="64"/>
          <bgColor theme="0" tint="-0.1499984740745262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strike val="0"/>
        <outline val="0"/>
        <shadow val="0"/>
        <u val="none"/>
        <vertAlign val="baseline"/>
        <sz val="11"/>
        <color rgb="FF0070C0"/>
        <name val="Calibri"/>
        <family val="2"/>
        <scheme val="minor"/>
      </font>
      <fill>
        <patternFill patternType="solid">
          <fgColor indexed="64"/>
          <bgColor theme="0" tint="-0.1499984740745262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1"/>
        <color theme="1"/>
        <name val="Calibri"/>
        <family val="2"/>
        <scheme val="minor"/>
      </font>
      <fill>
        <patternFill patternType="solid">
          <fgColor indexed="64"/>
          <bgColor theme="0" tint="-0.14999847407452621"/>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1"/>
        <color theme="1"/>
        <name val="Calibri"/>
        <family val="2"/>
        <scheme val="minor"/>
      </font>
      <fill>
        <patternFill patternType="solid">
          <fgColor indexed="64"/>
          <bgColor theme="0" tint="-0.14999847407452621"/>
        </patternFill>
      </fill>
      <alignment horizontal="center" vertical="bottom" textRotation="0" wrapText="0" indent="0" justifyLastLine="0" shrinkToFit="0" readingOrder="0"/>
      <border diagonalUp="0" diagonalDown="0" outline="0">
        <left/>
        <right style="thin">
          <color indexed="64"/>
        </right>
        <top style="thin">
          <color indexed="64"/>
        </top>
        <bottom/>
      </border>
    </dxf>
    <dxf>
      <border outline="0">
        <top style="thin">
          <color rgb="FF000000"/>
        </top>
      </border>
    </dxf>
    <dxf>
      <border outline="0">
        <left style="thin">
          <color rgb="FF000000"/>
        </left>
        <right style="thin">
          <color rgb="FF000000"/>
        </right>
        <bottom style="thin">
          <color rgb="FF000000"/>
        </bottom>
      </border>
    </dxf>
    <dxf>
      <font>
        <b/>
      </font>
    </dxf>
    <dxf>
      <border outline="0">
        <bottom style="thin">
          <color rgb="FF000000"/>
        </bottom>
      </border>
    </dxf>
    <dxf>
      <font>
        <b/>
        <i val="0"/>
        <strike val="0"/>
        <condense val="0"/>
        <extend val="0"/>
        <outline val="0"/>
        <shadow val="0"/>
        <u val="none"/>
        <vertAlign val="baseline"/>
        <sz val="11"/>
        <color theme="0"/>
        <name val="Calibri"/>
        <family val="2"/>
        <scheme val="minor"/>
      </font>
      <fill>
        <patternFill patternType="solid">
          <fgColor indexed="64"/>
          <bgColor theme="4"/>
        </patternFill>
      </fill>
      <alignment horizontal="center" vertical="bottom" textRotation="0" wrapText="1" indent="0" justifyLastLine="0" shrinkToFit="0" readingOrder="0"/>
      <border diagonalUp="0" diagonalDown="0" outline="0">
        <left style="thin">
          <color indexed="64"/>
        </left>
        <right style="thin">
          <color indexed="64"/>
        </right>
        <top/>
        <bottom/>
      </border>
    </dxf>
    <dxf>
      <numFmt numFmtId="164" formatCode="&quot;$&quot;#,##0.00"/>
      <fill>
        <patternFill patternType="solid">
          <fgColor indexed="64"/>
          <bgColor theme="7" tint="0.59999389629810485"/>
        </patternFill>
      </fill>
      <border diagonalUp="0" diagonalDown="0" outline="0">
        <left style="thin">
          <color indexed="64"/>
        </left>
        <right/>
        <top style="thin">
          <color indexed="64"/>
        </top>
        <bottom style="thin">
          <color indexed="64"/>
        </bottom>
      </border>
    </dxf>
    <dxf>
      <numFmt numFmtId="164" formatCode="&quot;$&quot;#,##0.00"/>
      <fill>
        <patternFill patternType="solid">
          <fgColor indexed="64"/>
          <bgColor theme="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quot;$&quot;#,##0.00"/>
      <fill>
        <patternFill patternType="solid">
          <fgColor indexed="64"/>
          <bgColor theme="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3" formatCode="0%"/>
      <fill>
        <patternFill patternType="solid">
          <fgColor indexed="64"/>
          <bgColor theme="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Calibri"/>
        <family val="2"/>
        <scheme val="minor"/>
      </font>
      <fill>
        <patternFill patternType="solid">
          <fgColor indexed="64"/>
          <bgColor theme="2"/>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Calibri"/>
        <family val="2"/>
        <scheme val="minor"/>
      </font>
      <fill>
        <patternFill patternType="solid">
          <fgColor indexed="64"/>
          <bgColor theme="2"/>
        </patternFill>
      </fill>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rgb="FF000000"/>
        </top>
      </border>
    </dxf>
    <dxf>
      <border outline="0">
        <left style="thin">
          <color rgb="FF000000"/>
        </left>
        <right style="thin">
          <color rgb="FF000000"/>
        </right>
        <bottom style="thin">
          <color rgb="FF000000"/>
        </bottom>
      </border>
    </dxf>
    <dxf>
      <fill>
        <patternFill patternType="solid">
          <fgColor rgb="FF000000"/>
          <bgColor rgb="FFEEECE1"/>
        </patternFill>
      </fill>
    </dxf>
    <dxf>
      <border outline="0">
        <bottom style="thin">
          <color rgb="FF000000"/>
        </bottom>
      </border>
    </dxf>
    <dxf>
      <font>
        <b/>
        <i val="0"/>
        <strike val="0"/>
        <condense val="0"/>
        <extend val="0"/>
        <outline val="0"/>
        <shadow val="0"/>
        <u val="none"/>
        <vertAlign val="baseline"/>
        <sz val="11"/>
        <color theme="0"/>
        <name val="Calibri"/>
        <family val="2"/>
        <scheme val="minor"/>
      </font>
      <fill>
        <patternFill patternType="solid">
          <fgColor indexed="64"/>
          <bgColor theme="4"/>
        </patternFill>
      </fill>
      <alignment horizontal="center" vertical="bottom" textRotation="0" wrapText="1" indent="0" justifyLastLine="0" shrinkToFit="0" readingOrder="0"/>
      <border diagonalUp="0" diagonalDown="0" outline="0">
        <left style="thin">
          <color indexed="64"/>
        </left>
        <right style="thin">
          <color indexed="64"/>
        </right>
        <top/>
        <bottom/>
      </border>
    </dxf>
    <dxf>
      <numFmt numFmtId="164" formatCode="&quot;$&quot;#,##0.00"/>
      <fill>
        <patternFill patternType="solid">
          <fgColor indexed="64"/>
          <bgColor theme="2"/>
        </patternFill>
      </fill>
      <border diagonalUp="0" diagonalDown="0">
        <left style="thin">
          <color indexed="64"/>
        </left>
        <right/>
        <top style="thin">
          <color indexed="64"/>
        </top>
        <bottom style="thin">
          <color indexed="64"/>
        </bottom>
        <vertical/>
        <horizontal/>
      </border>
    </dxf>
    <dxf>
      <numFmt numFmtId="164" formatCode="&quot;$&quot;#,##0.00"/>
      <fill>
        <patternFill patternType="solid">
          <fgColor indexed="64"/>
          <bgColor theme="2"/>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64" formatCode="&quot;$&quot;#,##0.00"/>
      <fill>
        <patternFill patternType="solid">
          <fgColor indexed="64"/>
          <bgColor theme="7" tint="0.59999389629810485"/>
        </patternFill>
      </fill>
      <border diagonalUp="0" diagonalDown="0" outline="0">
        <left style="thin">
          <color indexed="64"/>
        </left>
        <right style="thin">
          <color indexed="64"/>
        </right>
        <top style="thin">
          <color indexed="64"/>
        </top>
        <bottom style="thin">
          <color indexed="64"/>
        </bottom>
      </border>
    </dxf>
    <dxf>
      <numFmt numFmtId="13" formatCode="0%"/>
      <fill>
        <patternFill patternType="solid">
          <fgColor indexed="64"/>
          <bgColor theme="2"/>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Calibri"/>
        <family val="2"/>
        <scheme val="minor"/>
      </font>
      <fill>
        <patternFill patternType="solid">
          <fgColor indexed="64"/>
          <bgColor theme="2"/>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Calibri"/>
        <family val="2"/>
        <scheme val="minor"/>
      </font>
      <fill>
        <patternFill patternType="solid">
          <fgColor indexed="64"/>
          <bgColor theme="2"/>
        </patternFill>
      </fill>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font>
        <b/>
        <i val="0"/>
        <strike val="0"/>
        <condense val="0"/>
        <extend val="0"/>
        <outline val="0"/>
        <shadow val="0"/>
        <u val="none"/>
        <vertAlign val="baseline"/>
        <sz val="11"/>
        <color theme="0"/>
        <name val="Calibri"/>
        <family val="2"/>
        <scheme val="minor"/>
      </font>
      <fill>
        <patternFill patternType="solid">
          <fgColor indexed="64"/>
          <bgColor theme="4"/>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1"/>
        <color rgb="FF0070C0"/>
        <name val="Calibri"/>
        <family val="2"/>
        <scheme val="minor"/>
      </font>
      <numFmt numFmtId="164" formatCode="&quot;$&quot;#,##0.00"/>
      <fill>
        <patternFill patternType="solid">
          <fgColor indexed="64"/>
          <bgColor theme="0" tint="-0.14999847407452621"/>
        </patternFill>
      </fill>
      <border diagonalUp="0" diagonalDown="0" outline="0">
        <left style="thin">
          <color indexed="64"/>
        </left>
        <right/>
        <top style="thin">
          <color indexed="64"/>
        </top>
        <bottom/>
      </border>
    </dxf>
    <dxf>
      <font>
        <b/>
        <i val="0"/>
        <strike val="0"/>
        <condense val="0"/>
        <extend val="0"/>
        <outline val="0"/>
        <shadow val="0"/>
        <u val="none"/>
        <vertAlign val="baseline"/>
        <sz val="11"/>
        <color rgb="FF0070C0"/>
        <name val="Calibri"/>
        <family val="2"/>
        <scheme val="minor"/>
      </font>
      <numFmt numFmtId="164" formatCode="&quot;$&quot;#,##0.00"/>
      <fill>
        <patternFill patternType="solid">
          <fgColor indexed="64"/>
          <bgColor theme="0" tint="-0.14999847407452621"/>
        </patternFill>
      </fill>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1"/>
        <color rgb="FF0070C0"/>
        <name val="Calibri"/>
        <family val="2"/>
        <scheme val="minor"/>
      </font>
      <numFmt numFmtId="164" formatCode="&quot;$&quot;#,##0.00"/>
      <fill>
        <patternFill patternType="solid">
          <fgColor indexed="64"/>
          <bgColor theme="0" tint="-0.14999847407452621"/>
        </patternFill>
      </fill>
      <border diagonalUp="0" diagonalDown="0" outline="0">
        <left/>
        <right style="thin">
          <color indexed="64"/>
        </right>
        <top style="thin">
          <color indexed="64"/>
        </top>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1"/>
        <color rgb="FF0070C0"/>
        <name val="Calibri"/>
        <family val="2"/>
        <scheme val="minor"/>
      </font>
      <fill>
        <patternFill patternType="solid">
          <fgColor indexed="64"/>
          <bgColor theme="0" tint="-0.14999847407452621"/>
        </patternFill>
      </fill>
    </dxf>
    <dxf>
      <border outline="0">
        <bottom style="thin">
          <color indexed="64"/>
        </bottom>
      </border>
    </dxf>
    <dxf>
      <font>
        <b/>
        <i val="0"/>
        <strike val="0"/>
        <condense val="0"/>
        <extend val="0"/>
        <outline val="0"/>
        <shadow val="0"/>
        <u val="none"/>
        <vertAlign val="baseline"/>
        <sz val="11"/>
        <color theme="0"/>
        <name val="Calibri"/>
        <family val="2"/>
        <scheme val="minor"/>
      </font>
      <fill>
        <patternFill patternType="solid">
          <fgColor indexed="64"/>
          <bgColor theme="4"/>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font>
      <numFmt numFmtId="164" formatCode="&quot;$&quot;#,##0.00"/>
      <fill>
        <patternFill patternType="solid">
          <fgColor indexed="64"/>
          <bgColor rgb="FFFFC000"/>
        </patternFill>
      </fill>
      <border diagonalUp="0" diagonalDown="0">
        <left style="thin">
          <color indexed="64"/>
        </left>
        <right/>
        <top style="thin">
          <color indexed="64"/>
        </top>
        <bottom/>
      </border>
      <protection locked="0" hidden="0"/>
    </dxf>
    <dxf>
      <font>
        <b/>
        <strike val="0"/>
        <outline val="0"/>
        <shadow val="0"/>
        <u val="none"/>
        <vertAlign val="baseline"/>
        <sz val="11"/>
        <color rgb="FF0070C0"/>
        <name val="Calibri"/>
        <family val="2"/>
        <scheme val="minor"/>
      </font>
      <numFmt numFmtId="164" formatCode="&quot;$&quot;#,##0.00"/>
      <fill>
        <patternFill patternType="solid">
          <fgColor indexed="64"/>
          <bgColor theme="0" tint="-0.1499984740745262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strike val="0"/>
        <outline val="0"/>
        <shadow val="0"/>
        <u val="none"/>
        <vertAlign val="baseline"/>
        <sz val="11"/>
        <color rgb="FF0070C0"/>
        <name val="Calibri"/>
        <family val="2"/>
        <scheme val="minor"/>
      </font>
      <fill>
        <patternFill patternType="solid">
          <fgColor indexed="64"/>
          <bgColor theme="0" tint="-0.1499984740745262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strike val="0"/>
        <outline val="0"/>
        <shadow val="0"/>
        <u val="none"/>
        <vertAlign val="baseline"/>
        <sz val="11"/>
        <color rgb="FF0070C0"/>
        <name val="Calibri"/>
        <family val="2"/>
        <scheme val="minor"/>
      </font>
      <fill>
        <patternFill patternType="solid">
          <fgColor indexed="64"/>
          <bgColor theme="0" tint="-0.1499984740745262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1"/>
        <color theme="1"/>
        <name val="Calibri"/>
        <family val="2"/>
        <scheme val="minor"/>
      </font>
      <fill>
        <patternFill patternType="solid">
          <fgColor indexed="64"/>
          <bgColor theme="0" tint="-0.14999847407452621"/>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1"/>
        <color theme="1"/>
        <name val="Calibri"/>
        <family val="2"/>
        <scheme val="minor"/>
      </font>
      <fill>
        <patternFill patternType="solid">
          <fgColor indexed="64"/>
          <bgColor theme="0" tint="-0.14999847407452621"/>
        </patternFill>
      </fill>
      <alignment horizontal="center" vertical="bottom" textRotation="0" wrapText="0" indent="0" justifyLastLine="0" shrinkToFit="0" readingOrder="0"/>
      <border diagonalUp="0" diagonalDown="0" outline="0">
        <left/>
        <right style="thin">
          <color indexed="64"/>
        </right>
        <top style="thin">
          <color indexed="64"/>
        </top>
        <bottom/>
      </border>
    </dxf>
    <dxf>
      <border outline="0">
        <top style="thin">
          <color indexed="64"/>
        </top>
      </border>
    </dxf>
    <dxf>
      <border outline="0">
        <left style="thin">
          <color indexed="64"/>
        </left>
        <right style="thin">
          <color indexed="64"/>
        </right>
        <bottom style="thin">
          <color indexed="64"/>
        </bottom>
      </border>
    </dxf>
    <dxf>
      <font>
        <b/>
      </font>
    </dxf>
    <dxf>
      <border outline="0">
        <bottom style="thin">
          <color indexed="64"/>
        </bottom>
      </border>
    </dxf>
    <dxf>
      <font>
        <b/>
        <i val="0"/>
        <strike val="0"/>
        <condense val="0"/>
        <extend val="0"/>
        <outline val="0"/>
        <shadow val="0"/>
        <u val="none"/>
        <vertAlign val="baseline"/>
        <sz val="11"/>
        <color theme="0"/>
        <name val="Calibri"/>
        <family val="2"/>
        <scheme val="minor"/>
      </font>
      <fill>
        <patternFill patternType="solid">
          <fgColor indexed="64"/>
          <bgColor theme="4"/>
        </patternFill>
      </fill>
      <alignment horizontal="center" vertical="bottom" textRotation="0" wrapText="1" indent="0" justifyLastLine="0" shrinkToFit="0" readingOrder="0"/>
      <border diagonalUp="0" diagonalDown="0" outline="0">
        <left style="thin">
          <color indexed="64"/>
        </left>
        <right style="thin">
          <color indexed="64"/>
        </right>
        <top/>
        <bottom/>
      </border>
    </dxf>
    <dxf>
      <numFmt numFmtId="164" formatCode="&quot;$&quot;#,##0.00"/>
      <fill>
        <patternFill patternType="solid">
          <fgColor indexed="64"/>
          <bgColor theme="7" tint="0.59999389629810485"/>
        </patternFill>
      </fill>
      <border diagonalUp="0" diagonalDown="0" outline="0">
        <left style="thin">
          <color indexed="64"/>
        </left>
        <right/>
        <top style="thin">
          <color indexed="64"/>
        </top>
        <bottom style="thin">
          <color indexed="64"/>
        </bottom>
      </border>
    </dxf>
    <dxf>
      <numFmt numFmtId="164" formatCode="&quot;$&quot;#,##0.00"/>
      <fill>
        <patternFill patternType="solid">
          <fgColor indexed="64"/>
          <bgColor theme="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quot;$&quot;#,##0.00"/>
      <fill>
        <patternFill patternType="solid">
          <fgColor indexed="64"/>
          <bgColor theme="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3" formatCode="0%"/>
      <fill>
        <patternFill patternType="solid">
          <fgColor indexed="64"/>
          <bgColor theme="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Calibri"/>
        <family val="2"/>
        <scheme val="minor"/>
      </font>
      <fill>
        <patternFill patternType="solid">
          <fgColor indexed="64"/>
          <bgColor theme="2"/>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Calibri"/>
        <family val="2"/>
        <scheme val="minor"/>
      </font>
      <fill>
        <patternFill patternType="solid">
          <fgColor indexed="64"/>
          <bgColor theme="2"/>
        </patternFill>
      </fill>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bottom style="thin">
          <color indexed="64"/>
        </bottom>
      </border>
    </dxf>
    <dxf>
      <fill>
        <patternFill patternType="solid">
          <fgColor indexed="64"/>
          <bgColor theme="2"/>
        </patternFill>
      </fill>
    </dxf>
    <dxf>
      <border outline="0">
        <bottom style="thin">
          <color indexed="64"/>
        </bottom>
      </border>
    </dxf>
    <dxf>
      <font>
        <b/>
        <i val="0"/>
        <strike val="0"/>
        <condense val="0"/>
        <extend val="0"/>
        <outline val="0"/>
        <shadow val="0"/>
        <u val="none"/>
        <vertAlign val="baseline"/>
        <sz val="11"/>
        <color theme="0"/>
        <name val="Calibri"/>
        <family val="2"/>
        <scheme val="minor"/>
      </font>
      <fill>
        <patternFill patternType="solid">
          <fgColor indexed="64"/>
          <bgColor theme="4"/>
        </patternFill>
      </fill>
      <alignment horizontal="center" vertical="bottom" textRotation="0" wrapText="1" indent="0" justifyLastLine="0" shrinkToFit="0" readingOrder="0"/>
      <border diagonalUp="0" diagonalDown="0" outline="0">
        <left style="thin">
          <color indexed="64"/>
        </left>
        <right style="thin">
          <color indexed="64"/>
        </right>
        <top/>
        <bottom/>
      </border>
    </dxf>
    <dxf>
      <numFmt numFmtId="164" formatCode="&quot;$&quot;#,##0.00"/>
      <fill>
        <patternFill patternType="solid">
          <fgColor indexed="64"/>
          <bgColor theme="2"/>
        </patternFill>
      </fill>
      <border diagonalUp="0" diagonalDown="0">
        <left style="thin">
          <color indexed="64"/>
        </left>
        <right/>
        <top style="thin">
          <color indexed="64"/>
        </top>
        <bottom style="thin">
          <color indexed="64"/>
        </bottom>
        <vertical/>
        <horizontal/>
      </border>
    </dxf>
    <dxf>
      <numFmt numFmtId="164" formatCode="&quot;$&quot;#,##0.00"/>
      <fill>
        <patternFill patternType="solid">
          <fgColor indexed="64"/>
          <bgColor theme="2"/>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64" formatCode="&quot;$&quot;#,##0.00"/>
      <fill>
        <patternFill patternType="solid">
          <fgColor indexed="64"/>
          <bgColor theme="7" tint="0.59999389629810485"/>
        </patternFill>
      </fill>
      <border diagonalUp="0" diagonalDown="0" outline="0">
        <left style="thin">
          <color indexed="64"/>
        </left>
        <right style="thin">
          <color indexed="64"/>
        </right>
        <top style="thin">
          <color indexed="64"/>
        </top>
        <bottom style="thin">
          <color indexed="64"/>
        </bottom>
      </border>
    </dxf>
    <dxf>
      <numFmt numFmtId="13" formatCode="0%"/>
      <fill>
        <patternFill patternType="solid">
          <fgColor indexed="64"/>
          <bgColor theme="2"/>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Calibri"/>
        <family val="2"/>
        <scheme val="minor"/>
      </font>
      <fill>
        <patternFill patternType="solid">
          <fgColor indexed="64"/>
          <bgColor theme="2"/>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Calibri"/>
        <family val="2"/>
        <scheme val="minor"/>
      </font>
      <fill>
        <patternFill patternType="solid">
          <fgColor indexed="64"/>
          <bgColor theme="2"/>
        </patternFill>
      </fill>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0"/>
        <name val="Calibri"/>
        <family val="2"/>
        <scheme val="minor"/>
      </font>
      <fill>
        <patternFill patternType="solid">
          <fgColor indexed="64"/>
          <bgColor theme="4"/>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1"/>
        <color rgb="FF0070C0"/>
        <name val="Calibri"/>
        <family val="2"/>
        <scheme val="minor"/>
      </font>
      <numFmt numFmtId="164" formatCode="&quot;$&quot;#,##0.00"/>
      <fill>
        <patternFill patternType="solid">
          <fgColor indexed="64"/>
          <bgColor theme="0" tint="-0.14999847407452621"/>
        </patternFill>
      </fill>
      <border diagonalUp="0" diagonalDown="0" outline="0">
        <left style="thin">
          <color indexed="64"/>
        </left>
        <right/>
        <top style="thin">
          <color indexed="64"/>
        </top>
        <bottom/>
      </border>
    </dxf>
    <dxf>
      <font>
        <b/>
        <i val="0"/>
        <strike val="0"/>
        <condense val="0"/>
        <extend val="0"/>
        <outline val="0"/>
        <shadow val="0"/>
        <u val="none"/>
        <vertAlign val="baseline"/>
        <sz val="11"/>
        <color rgb="FF0070C0"/>
        <name val="Calibri"/>
        <family val="2"/>
        <scheme val="minor"/>
      </font>
      <numFmt numFmtId="164" formatCode="&quot;$&quot;#,##0.00"/>
      <fill>
        <patternFill patternType="solid">
          <fgColor indexed="64"/>
          <bgColor theme="0" tint="-0.14999847407452621"/>
        </patternFill>
      </fill>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1"/>
        <color rgb="FF0070C0"/>
        <name val="Calibri"/>
        <family val="2"/>
        <scheme val="minor"/>
      </font>
      <numFmt numFmtId="164" formatCode="&quot;$&quot;#,##0.00"/>
      <fill>
        <patternFill patternType="solid">
          <fgColor indexed="64"/>
          <bgColor theme="0" tint="-0.14999847407452621"/>
        </patternFill>
      </fill>
      <border diagonalUp="0" diagonalDown="0" outline="0">
        <left/>
        <right style="thin">
          <color indexed="64"/>
        </right>
        <top style="thin">
          <color indexed="64"/>
        </top>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1"/>
        <color rgb="FF0070C0"/>
        <name val="Calibri"/>
        <family val="2"/>
        <scheme val="minor"/>
      </font>
      <fill>
        <patternFill patternType="solid">
          <fgColor indexed="64"/>
          <bgColor theme="0" tint="-0.14999847407452621"/>
        </patternFill>
      </fill>
    </dxf>
    <dxf>
      <border outline="0">
        <bottom style="thin">
          <color indexed="64"/>
        </bottom>
      </border>
    </dxf>
    <dxf>
      <font>
        <b/>
        <i val="0"/>
        <strike val="0"/>
        <condense val="0"/>
        <extend val="0"/>
        <outline val="0"/>
        <shadow val="0"/>
        <u val="none"/>
        <vertAlign val="baseline"/>
        <sz val="11"/>
        <color theme="0"/>
        <name val="Calibri"/>
        <family val="2"/>
        <scheme val="minor"/>
      </font>
      <fill>
        <patternFill patternType="solid">
          <fgColor indexed="64"/>
          <bgColor theme="4"/>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font>
      <numFmt numFmtId="164" formatCode="&quot;$&quot;#,##0.00"/>
      <fill>
        <patternFill patternType="solid">
          <fgColor indexed="64"/>
          <bgColor rgb="FFFFC000"/>
        </patternFill>
      </fill>
      <border diagonalUp="0" diagonalDown="0">
        <left style="thin">
          <color indexed="64"/>
        </left>
        <right/>
        <top style="thin">
          <color indexed="64"/>
        </top>
        <bottom/>
      </border>
      <protection locked="0" hidden="0"/>
    </dxf>
    <dxf>
      <font>
        <b/>
        <strike val="0"/>
        <outline val="0"/>
        <shadow val="0"/>
        <u val="none"/>
        <vertAlign val="baseline"/>
        <sz val="11"/>
        <color rgb="FF0070C0"/>
        <name val="Calibri"/>
        <family val="2"/>
        <scheme val="minor"/>
      </font>
      <numFmt numFmtId="164" formatCode="&quot;$&quot;#,##0.00"/>
      <fill>
        <patternFill patternType="solid">
          <fgColor indexed="64"/>
          <bgColor theme="0" tint="-0.1499984740745262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strike val="0"/>
        <outline val="0"/>
        <shadow val="0"/>
        <u val="none"/>
        <vertAlign val="baseline"/>
        <sz val="11"/>
        <color rgb="FF0070C0"/>
        <name val="Calibri"/>
        <family val="2"/>
        <scheme val="minor"/>
      </font>
      <fill>
        <patternFill patternType="solid">
          <fgColor indexed="64"/>
          <bgColor theme="0" tint="-0.1499984740745262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strike val="0"/>
        <outline val="0"/>
        <shadow val="0"/>
        <u val="none"/>
        <vertAlign val="baseline"/>
        <sz val="11"/>
        <color rgb="FF0070C0"/>
        <name val="Calibri"/>
        <family val="2"/>
        <scheme val="minor"/>
      </font>
      <fill>
        <patternFill patternType="solid">
          <fgColor indexed="64"/>
          <bgColor theme="0" tint="-0.1499984740745262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1"/>
        <color theme="1"/>
        <name val="Calibri"/>
        <family val="2"/>
        <scheme val="minor"/>
      </font>
      <fill>
        <patternFill patternType="solid">
          <fgColor indexed="64"/>
          <bgColor theme="0" tint="-0.14999847407452621"/>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1"/>
        <color theme="1"/>
        <name val="Calibri"/>
        <family val="2"/>
        <scheme val="minor"/>
      </font>
      <fill>
        <patternFill patternType="solid">
          <fgColor indexed="64"/>
          <bgColor theme="0" tint="-0.14999847407452621"/>
        </patternFill>
      </fill>
      <alignment horizontal="center" vertical="bottom" textRotation="0" wrapText="0" indent="0" justifyLastLine="0" shrinkToFit="0" readingOrder="0"/>
      <border diagonalUp="0" diagonalDown="0" outline="0">
        <left/>
        <right style="thin">
          <color indexed="64"/>
        </right>
        <top style="thin">
          <color indexed="64"/>
        </top>
        <bottom/>
      </border>
    </dxf>
    <dxf>
      <border outline="0">
        <top style="thin">
          <color indexed="64"/>
        </top>
      </border>
    </dxf>
    <dxf>
      <border outline="0">
        <left style="thin">
          <color indexed="64"/>
        </left>
        <right style="thin">
          <color indexed="64"/>
        </right>
        <bottom style="thin">
          <color indexed="64"/>
        </bottom>
      </border>
    </dxf>
    <dxf>
      <font>
        <b/>
      </font>
    </dxf>
    <dxf>
      <border outline="0">
        <bottom style="thin">
          <color indexed="64"/>
        </bottom>
      </border>
    </dxf>
    <dxf>
      <font>
        <b/>
        <i val="0"/>
        <strike val="0"/>
        <condense val="0"/>
        <extend val="0"/>
        <outline val="0"/>
        <shadow val="0"/>
        <u val="none"/>
        <vertAlign val="baseline"/>
        <sz val="11"/>
        <color theme="0"/>
        <name val="Calibri"/>
        <family val="2"/>
        <scheme val="minor"/>
      </font>
      <fill>
        <patternFill patternType="solid">
          <fgColor indexed="64"/>
          <bgColor theme="4"/>
        </patternFill>
      </fill>
      <alignment horizontal="center" vertical="bottom" textRotation="0" wrapText="1" indent="0" justifyLastLine="0" shrinkToFit="0" readingOrder="0"/>
      <border diagonalUp="0" diagonalDown="0" outline="0">
        <left style="thin">
          <color indexed="64"/>
        </left>
        <right style="thin">
          <color indexed="64"/>
        </right>
        <top/>
        <bottom/>
      </border>
    </dxf>
    <dxf>
      <numFmt numFmtId="164" formatCode="&quot;$&quot;#,##0.00"/>
      <fill>
        <patternFill patternType="solid">
          <fgColor indexed="64"/>
          <bgColor theme="7" tint="0.59999389629810485"/>
        </patternFill>
      </fill>
      <border diagonalUp="0" diagonalDown="0" outline="0">
        <left style="thin">
          <color indexed="64"/>
        </left>
        <right/>
        <top style="thin">
          <color indexed="64"/>
        </top>
        <bottom style="thin">
          <color indexed="64"/>
        </bottom>
      </border>
    </dxf>
    <dxf>
      <numFmt numFmtId="164" formatCode="&quot;$&quot;#,##0.00"/>
      <fill>
        <patternFill patternType="solid">
          <fgColor indexed="64"/>
          <bgColor theme="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quot;$&quot;#,##0.00"/>
      <fill>
        <patternFill patternType="solid">
          <fgColor indexed="64"/>
          <bgColor theme="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3" formatCode="0%"/>
      <fill>
        <patternFill patternType="solid">
          <fgColor indexed="64"/>
          <bgColor theme="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Calibri"/>
        <family val="2"/>
        <scheme val="minor"/>
      </font>
      <fill>
        <patternFill patternType="solid">
          <fgColor indexed="64"/>
          <bgColor theme="2"/>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Calibri"/>
        <family val="2"/>
        <scheme val="minor"/>
      </font>
      <fill>
        <patternFill patternType="solid">
          <fgColor indexed="64"/>
          <bgColor theme="2"/>
        </patternFill>
      </fill>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bottom style="thin">
          <color indexed="64"/>
        </bottom>
      </border>
    </dxf>
    <dxf>
      <fill>
        <patternFill patternType="solid">
          <fgColor indexed="64"/>
          <bgColor theme="2"/>
        </patternFill>
      </fill>
    </dxf>
    <dxf>
      <border outline="0">
        <bottom style="thin">
          <color indexed="64"/>
        </bottom>
      </border>
    </dxf>
    <dxf>
      <font>
        <b/>
        <i val="0"/>
        <strike val="0"/>
        <condense val="0"/>
        <extend val="0"/>
        <outline val="0"/>
        <shadow val="0"/>
        <u val="none"/>
        <vertAlign val="baseline"/>
        <sz val="11"/>
        <color theme="0"/>
        <name val="Calibri"/>
        <family val="2"/>
        <scheme val="minor"/>
      </font>
      <fill>
        <patternFill patternType="solid">
          <fgColor indexed="64"/>
          <bgColor theme="4"/>
        </patternFill>
      </fill>
      <alignment horizontal="center" vertical="bottom" textRotation="0" wrapText="1" indent="0" justifyLastLine="0" shrinkToFit="0" readingOrder="0"/>
      <border diagonalUp="0" diagonalDown="0" outline="0">
        <left style="thin">
          <color indexed="64"/>
        </left>
        <right style="thin">
          <color indexed="64"/>
        </right>
        <top/>
        <bottom/>
      </border>
    </dxf>
    <dxf>
      <numFmt numFmtId="164" formatCode="&quot;$&quot;#,##0.00"/>
      <fill>
        <patternFill patternType="solid">
          <fgColor indexed="64"/>
          <bgColor theme="2"/>
        </patternFill>
      </fill>
      <border diagonalUp="0" diagonalDown="0">
        <left style="thin">
          <color indexed="64"/>
        </left>
        <right/>
        <top style="thin">
          <color indexed="64"/>
        </top>
        <bottom style="thin">
          <color indexed="64"/>
        </bottom>
        <vertical/>
        <horizontal/>
      </border>
    </dxf>
    <dxf>
      <numFmt numFmtId="164" formatCode="&quot;$&quot;#,##0.00"/>
      <fill>
        <patternFill patternType="solid">
          <fgColor indexed="64"/>
          <bgColor theme="2"/>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64" formatCode="&quot;$&quot;#,##0.00"/>
      <fill>
        <patternFill patternType="solid">
          <fgColor indexed="64"/>
          <bgColor theme="7" tint="0.59999389629810485"/>
        </patternFill>
      </fill>
      <border diagonalUp="0" diagonalDown="0" outline="0">
        <left style="thin">
          <color indexed="64"/>
        </left>
        <right style="thin">
          <color indexed="64"/>
        </right>
        <top style="thin">
          <color indexed="64"/>
        </top>
        <bottom style="thin">
          <color indexed="64"/>
        </bottom>
      </border>
    </dxf>
    <dxf>
      <numFmt numFmtId="13" formatCode="0%"/>
      <fill>
        <patternFill patternType="solid">
          <fgColor indexed="64"/>
          <bgColor theme="2"/>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Calibri"/>
        <family val="2"/>
        <scheme val="minor"/>
      </font>
      <fill>
        <patternFill patternType="solid">
          <fgColor indexed="64"/>
          <bgColor theme="2"/>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Calibri"/>
        <family val="2"/>
        <scheme val="minor"/>
      </font>
      <fill>
        <patternFill patternType="solid">
          <fgColor indexed="64"/>
          <bgColor theme="2"/>
        </patternFill>
      </fill>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0"/>
        <name val="Calibri"/>
        <family val="2"/>
        <scheme val="minor"/>
      </font>
      <fill>
        <patternFill patternType="solid">
          <fgColor indexed="64"/>
          <bgColor theme="4"/>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1"/>
        <color rgb="FF0070C0"/>
        <name val="Calibri"/>
        <family val="2"/>
        <scheme val="minor"/>
      </font>
      <numFmt numFmtId="164" formatCode="&quot;$&quot;#,##0.00"/>
      <fill>
        <patternFill patternType="solid">
          <fgColor indexed="64"/>
          <bgColor theme="0" tint="-0.14999847407452621"/>
        </patternFill>
      </fill>
      <border diagonalUp="0" diagonalDown="0" outline="0">
        <left style="thin">
          <color indexed="64"/>
        </left>
        <right/>
        <top style="thin">
          <color indexed="64"/>
        </top>
        <bottom/>
      </border>
    </dxf>
    <dxf>
      <font>
        <b/>
        <i val="0"/>
        <strike val="0"/>
        <condense val="0"/>
        <extend val="0"/>
        <outline val="0"/>
        <shadow val="0"/>
        <u val="none"/>
        <vertAlign val="baseline"/>
        <sz val="11"/>
        <color rgb="FF0070C0"/>
        <name val="Calibri"/>
        <family val="2"/>
        <scheme val="minor"/>
      </font>
      <numFmt numFmtId="164" formatCode="&quot;$&quot;#,##0.00"/>
      <fill>
        <patternFill patternType="solid">
          <fgColor indexed="64"/>
          <bgColor theme="0" tint="-0.14999847407452621"/>
        </patternFill>
      </fill>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1"/>
        <color rgb="FF0070C0"/>
        <name val="Calibri"/>
        <family val="2"/>
        <scheme val="minor"/>
      </font>
      <numFmt numFmtId="164" formatCode="&quot;$&quot;#,##0.00"/>
      <fill>
        <patternFill patternType="solid">
          <fgColor indexed="64"/>
          <bgColor theme="0" tint="-0.14999847407452621"/>
        </patternFill>
      </fill>
      <border diagonalUp="0" diagonalDown="0" outline="0">
        <left/>
        <right style="thin">
          <color indexed="64"/>
        </right>
        <top style="thin">
          <color indexed="64"/>
        </top>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1"/>
        <color rgb="FF0070C0"/>
        <name val="Calibri"/>
        <family val="2"/>
        <scheme val="minor"/>
      </font>
      <fill>
        <patternFill patternType="solid">
          <fgColor indexed="64"/>
          <bgColor theme="0" tint="-0.14999847407452621"/>
        </patternFill>
      </fill>
    </dxf>
    <dxf>
      <border outline="0">
        <bottom style="thin">
          <color indexed="64"/>
        </bottom>
      </border>
    </dxf>
    <dxf>
      <font>
        <b/>
        <i val="0"/>
        <strike val="0"/>
        <condense val="0"/>
        <extend val="0"/>
        <outline val="0"/>
        <shadow val="0"/>
        <u val="none"/>
        <vertAlign val="baseline"/>
        <sz val="11"/>
        <color theme="0"/>
        <name val="Calibri"/>
        <family val="2"/>
        <scheme val="minor"/>
      </font>
      <fill>
        <patternFill patternType="solid">
          <fgColor indexed="64"/>
          <bgColor theme="4"/>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font>
      <numFmt numFmtId="164" formatCode="&quot;$&quot;#,##0.00"/>
      <fill>
        <patternFill patternType="solid">
          <fgColor indexed="64"/>
          <bgColor rgb="FFFFC000"/>
        </patternFill>
      </fill>
      <border diagonalUp="0" diagonalDown="0">
        <left style="thin">
          <color indexed="64"/>
        </left>
        <right/>
        <top style="thin">
          <color indexed="64"/>
        </top>
        <bottom/>
      </border>
      <protection locked="0" hidden="0"/>
    </dxf>
    <dxf>
      <font>
        <b/>
        <strike val="0"/>
        <outline val="0"/>
        <shadow val="0"/>
        <u val="none"/>
        <vertAlign val="baseline"/>
        <sz val="11"/>
        <color rgb="FF0070C0"/>
        <name val="Calibri"/>
        <family val="2"/>
        <scheme val="minor"/>
      </font>
      <numFmt numFmtId="164" formatCode="&quot;$&quot;#,##0.00"/>
      <fill>
        <patternFill patternType="solid">
          <fgColor indexed="64"/>
          <bgColor theme="0" tint="-0.1499984740745262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strike val="0"/>
        <outline val="0"/>
        <shadow val="0"/>
        <u val="none"/>
        <vertAlign val="baseline"/>
        <sz val="11"/>
        <color rgb="FF0070C0"/>
        <name val="Calibri"/>
        <family val="2"/>
        <scheme val="minor"/>
      </font>
      <fill>
        <patternFill patternType="solid">
          <fgColor indexed="64"/>
          <bgColor theme="0" tint="-0.1499984740745262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strike val="0"/>
        <outline val="0"/>
        <shadow val="0"/>
        <u val="none"/>
        <vertAlign val="baseline"/>
        <sz val="11"/>
        <color rgb="FF0070C0"/>
        <name val="Calibri"/>
        <family val="2"/>
        <scheme val="minor"/>
      </font>
      <fill>
        <patternFill patternType="solid">
          <fgColor indexed="64"/>
          <bgColor theme="0" tint="-0.1499984740745262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1"/>
        <color theme="1"/>
        <name val="Calibri"/>
        <family val="2"/>
        <scheme val="minor"/>
      </font>
      <fill>
        <patternFill patternType="solid">
          <fgColor indexed="64"/>
          <bgColor theme="0" tint="-0.14999847407452621"/>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1"/>
        <color theme="1"/>
        <name val="Calibri"/>
        <family val="2"/>
        <scheme val="minor"/>
      </font>
      <fill>
        <patternFill patternType="solid">
          <fgColor indexed="64"/>
          <bgColor theme="0" tint="-0.14999847407452621"/>
        </patternFill>
      </fill>
      <alignment horizontal="center" vertical="bottom" textRotation="0" wrapText="0" indent="0" justifyLastLine="0" shrinkToFit="0" readingOrder="0"/>
      <border diagonalUp="0" diagonalDown="0" outline="0">
        <left/>
        <right style="thin">
          <color indexed="64"/>
        </right>
        <top style="thin">
          <color indexed="64"/>
        </top>
        <bottom/>
      </border>
    </dxf>
    <dxf>
      <border outline="0">
        <top style="thin">
          <color indexed="64"/>
        </top>
      </border>
    </dxf>
    <dxf>
      <border outline="0">
        <left style="thin">
          <color indexed="64"/>
        </left>
        <right style="thin">
          <color indexed="64"/>
        </right>
        <bottom style="thin">
          <color indexed="64"/>
        </bottom>
      </border>
    </dxf>
    <dxf>
      <font>
        <b/>
      </font>
    </dxf>
    <dxf>
      <border outline="0">
        <bottom style="thin">
          <color indexed="64"/>
        </bottom>
      </border>
    </dxf>
    <dxf>
      <font>
        <b/>
        <i val="0"/>
        <strike val="0"/>
        <condense val="0"/>
        <extend val="0"/>
        <outline val="0"/>
        <shadow val="0"/>
        <u val="none"/>
        <vertAlign val="baseline"/>
        <sz val="11"/>
        <color theme="0"/>
        <name val="Calibri"/>
        <family val="2"/>
        <scheme val="minor"/>
      </font>
      <fill>
        <patternFill patternType="solid">
          <fgColor indexed="64"/>
          <bgColor theme="4"/>
        </patternFill>
      </fill>
      <alignment horizontal="center" vertical="bottom" textRotation="0" wrapText="1" indent="0" justifyLastLine="0" shrinkToFit="0" readingOrder="0"/>
      <border diagonalUp="0" diagonalDown="0" outline="0">
        <left style="thin">
          <color indexed="64"/>
        </left>
        <right style="thin">
          <color indexed="64"/>
        </right>
        <top/>
        <bottom/>
      </border>
    </dxf>
    <dxf>
      <numFmt numFmtId="164" formatCode="&quot;$&quot;#,##0.00"/>
      <fill>
        <patternFill patternType="solid">
          <fgColor indexed="64"/>
          <bgColor theme="7" tint="0.59999389629810485"/>
        </patternFill>
      </fill>
      <border diagonalUp="0" diagonalDown="0" outline="0">
        <left style="thin">
          <color indexed="64"/>
        </left>
        <right/>
        <top style="thin">
          <color indexed="64"/>
        </top>
        <bottom style="thin">
          <color indexed="64"/>
        </bottom>
      </border>
    </dxf>
    <dxf>
      <numFmt numFmtId="164" formatCode="&quot;$&quot;#,##0.00"/>
      <fill>
        <patternFill patternType="solid">
          <fgColor indexed="64"/>
          <bgColor theme="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quot;$&quot;#,##0.00"/>
      <fill>
        <patternFill patternType="solid">
          <fgColor indexed="64"/>
          <bgColor theme="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3" formatCode="0%"/>
      <fill>
        <patternFill patternType="solid">
          <fgColor indexed="64"/>
          <bgColor theme="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Calibri"/>
        <family val="2"/>
        <scheme val="minor"/>
      </font>
      <fill>
        <patternFill patternType="solid">
          <fgColor indexed="64"/>
          <bgColor theme="2"/>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Calibri"/>
        <family val="2"/>
        <scheme val="minor"/>
      </font>
      <fill>
        <patternFill patternType="solid">
          <fgColor indexed="64"/>
          <bgColor theme="2"/>
        </patternFill>
      </fill>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bottom style="thin">
          <color indexed="64"/>
        </bottom>
      </border>
    </dxf>
    <dxf>
      <fill>
        <patternFill patternType="solid">
          <fgColor indexed="64"/>
          <bgColor theme="2"/>
        </patternFill>
      </fill>
    </dxf>
    <dxf>
      <border outline="0">
        <bottom style="thin">
          <color indexed="64"/>
        </bottom>
      </border>
    </dxf>
    <dxf>
      <font>
        <b/>
        <i val="0"/>
        <strike val="0"/>
        <condense val="0"/>
        <extend val="0"/>
        <outline val="0"/>
        <shadow val="0"/>
        <u val="none"/>
        <vertAlign val="baseline"/>
        <sz val="11"/>
        <color theme="0"/>
        <name val="Calibri"/>
        <family val="2"/>
        <scheme val="minor"/>
      </font>
      <fill>
        <patternFill patternType="solid">
          <fgColor indexed="64"/>
          <bgColor theme="4"/>
        </patternFill>
      </fill>
      <alignment horizontal="center" vertical="bottom" textRotation="0" wrapText="1" indent="0" justifyLastLine="0" shrinkToFit="0" readingOrder="0"/>
      <border diagonalUp="0" diagonalDown="0" outline="0">
        <left style="thin">
          <color indexed="64"/>
        </left>
        <right style="thin">
          <color indexed="64"/>
        </right>
        <top/>
        <bottom/>
      </border>
    </dxf>
    <dxf>
      <numFmt numFmtId="164" formatCode="&quot;$&quot;#,##0.00"/>
      <fill>
        <patternFill patternType="solid">
          <fgColor indexed="64"/>
          <bgColor theme="2"/>
        </patternFill>
      </fill>
      <border diagonalUp="0" diagonalDown="0">
        <left style="thin">
          <color indexed="64"/>
        </left>
        <right/>
        <top style="thin">
          <color indexed="64"/>
        </top>
        <bottom style="thin">
          <color indexed="64"/>
        </bottom>
        <vertical/>
        <horizontal/>
      </border>
    </dxf>
    <dxf>
      <numFmt numFmtId="164" formatCode="&quot;$&quot;#,##0.00"/>
      <fill>
        <patternFill patternType="solid">
          <fgColor indexed="64"/>
          <bgColor theme="2"/>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64" formatCode="&quot;$&quot;#,##0.00"/>
      <fill>
        <patternFill patternType="solid">
          <fgColor indexed="64"/>
          <bgColor theme="7" tint="0.59999389629810485"/>
        </patternFill>
      </fill>
      <border diagonalUp="0" diagonalDown="0" outline="0">
        <left style="thin">
          <color indexed="64"/>
        </left>
        <right style="thin">
          <color indexed="64"/>
        </right>
        <top style="thin">
          <color indexed="64"/>
        </top>
        <bottom style="thin">
          <color indexed="64"/>
        </bottom>
      </border>
    </dxf>
    <dxf>
      <numFmt numFmtId="13" formatCode="0%"/>
      <fill>
        <patternFill patternType="solid">
          <fgColor indexed="64"/>
          <bgColor theme="2"/>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Calibri"/>
        <family val="2"/>
        <scheme val="minor"/>
      </font>
      <fill>
        <patternFill patternType="solid">
          <fgColor indexed="64"/>
          <bgColor theme="2"/>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Calibri"/>
        <family val="2"/>
        <scheme val="minor"/>
      </font>
      <fill>
        <patternFill patternType="solid">
          <fgColor indexed="64"/>
          <bgColor theme="2"/>
        </patternFill>
      </fill>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0"/>
        <name val="Calibri"/>
        <family val="2"/>
        <scheme val="minor"/>
      </font>
      <fill>
        <patternFill patternType="solid">
          <fgColor indexed="64"/>
          <bgColor theme="4"/>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1"/>
        <color rgb="FF0070C0"/>
        <name val="Calibri"/>
        <family val="2"/>
        <scheme val="minor"/>
      </font>
      <numFmt numFmtId="164" formatCode="&quot;$&quot;#,##0.00"/>
      <fill>
        <patternFill patternType="solid">
          <fgColor indexed="64"/>
          <bgColor theme="0" tint="-0.14999847407452621"/>
        </patternFill>
      </fill>
      <border diagonalUp="0" diagonalDown="0">
        <left style="thin">
          <color indexed="64"/>
        </left>
        <right/>
        <top style="thin">
          <color indexed="64"/>
        </top>
        <bottom/>
      </border>
    </dxf>
    <dxf>
      <font>
        <b/>
        <i val="0"/>
        <strike val="0"/>
        <condense val="0"/>
        <extend val="0"/>
        <outline val="0"/>
        <shadow val="0"/>
        <u val="none"/>
        <vertAlign val="baseline"/>
        <sz val="11"/>
        <color rgb="FF0070C0"/>
        <name val="Calibri"/>
        <family val="2"/>
        <scheme val="minor"/>
      </font>
      <numFmt numFmtId="164" formatCode="&quot;$&quot;#,##0.00"/>
      <fill>
        <patternFill patternType="solid">
          <fgColor indexed="64"/>
          <bgColor theme="0" tint="-0.14999847407452621"/>
        </patternFill>
      </fill>
      <border diagonalUp="0" diagonalDown="0">
        <left style="thin">
          <color indexed="64"/>
        </left>
        <right style="thin">
          <color indexed="64"/>
        </right>
        <top style="thin">
          <color indexed="64"/>
        </top>
        <bottom/>
      </border>
    </dxf>
    <dxf>
      <font>
        <b/>
        <i val="0"/>
        <strike val="0"/>
        <condense val="0"/>
        <extend val="0"/>
        <outline val="0"/>
        <shadow val="0"/>
        <u val="none"/>
        <vertAlign val="baseline"/>
        <sz val="11"/>
        <color rgb="FF0070C0"/>
        <name val="Calibri"/>
        <family val="2"/>
        <scheme val="minor"/>
      </font>
      <numFmt numFmtId="164" formatCode="&quot;$&quot;#,##0.00"/>
      <fill>
        <patternFill patternType="solid">
          <fgColor indexed="64"/>
          <bgColor theme="0" tint="-0.14999847407452621"/>
        </patternFill>
      </fill>
      <border diagonalUp="0" diagonalDown="0">
        <left/>
        <right style="thin">
          <color indexed="64"/>
        </right>
        <top style="thin">
          <color indexed="64"/>
        </top>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1"/>
        <color rgb="FF0070C0"/>
        <name val="Calibri"/>
        <family val="2"/>
        <scheme val="minor"/>
      </font>
      <fill>
        <patternFill patternType="solid">
          <fgColor indexed="64"/>
          <bgColor theme="0" tint="-0.14999847407452621"/>
        </patternFill>
      </fill>
    </dxf>
    <dxf>
      <border outline="0">
        <bottom style="thin">
          <color indexed="64"/>
        </bottom>
      </border>
    </dxf>
    <dxf>
      <font>
        <b/>
        <i val="0"/>
        <strike val="0"/>
        <condense val="0"/>
        <extend val="0"/>
        <outline val="0"/>
        <shadow val="0"/>
        <u val="none"/>
        <vertAlign val="baseline"/>
        <sz val="11"/>
        <color theme="0"/>
        <name val="Calibri"/>
        <family val="2"/>
        <scheme val="minor"/>
      </font>
      <fill>
        <patternFill patternType="solid">
          <fgColor indexed="64"/>
          <bgColor theme="4"/>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font>
      <numFmt numFmtId="164" formatCode="&quot;$&quot;#,##0.00"/>
      <fill>
        <patternFill patternType="solid">
          <fgColor indexed="64"/>
          <bgColor rgb="FFFFC000"/>
        </patternFill>
      </fill>
      <border diagonalUp="0" diagonalDown="0">
        <left style="thin">
          <color indexed="64"/>
        </left>
        <right/>
        <top style="thin">
          <color indexed="64"/>
        </top>
        <bottom/>
      </border>
      <protection locked="0" hidden="0"/>
    </dxf>
    <dxf>
      <font>
        <b/>
        <strike val="0"/>
        <outline val="0"/>
        <shadow val="0"/>
        <u val="none"/>
        <vertAlign val="baseline"/>
        <sz val="11"/>
        <color rgb="FF0070C0"/>
        <name val="Calibri"/>
        <family val="2"/>
        <scheme val="minor"/>
      </font>
      <numFmt numFmtId="164" formatCode="&quot;$&quot;#,##0.00"/>
      <fill>
        <patternFill patternType="solid">
          <fgColor indexed="64"/>
          <bgColor theme="0" tint="-0.14999847407452621"/>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border>
    </dxf>
    <dxf>
      <font>
        <b/>
        <strike val="0"/>
        <outline val="0"/>
        <shadow val="0"/>
        <u val="none"/>
        <vertAlign val="baseline"/>
        <sz val="11"/>
        <color rgb="FF0070C0"/>
        <name val="Calibri"/>
        <family val="2"/>
        <scheme val="minor"/>
      </font>
      <fill>
        <patternFill patternType="solid">
          <fgColor indexed="64"/>
          <bgColor theme="0" tint="-0.14999847407452621"/>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border>
    </dxf>
    <dxf>
      <font>
        <b/>
        <strike val="0"/>
        <outline val="0"/>
        <shadow val="0"/>
        <u val="none"/>
        <vertAlign val="baseline"/>
        <sz val="11"/>
        <color rgb="FF0070C0"/>
        <name val="Calibri"/>
        <family val="2"/>
        <scheme val="minor"/>
      </font>
      <fill>
        <patternFill patternType="solid">
          <fgColor indexed="64"/>
          <bgColor theme="0" tint="-0.14999847407452621"/>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border>
    </dxf>
    <dxf>
      <font>
        <b/>
        <i val="0"/>
        <strike val="0"/>
        <condense val="0"/>
        <extend val="0"/>
        <outline val="0"/>
        <shadow val="0"/>
        <u val="none"/>
        <vertAlign val="baseline"/>
        <sz val="11"/>
        <color theme="1"/>
        <name val="Calibri"/>
        <family val="2"/>
        <scheme val="minor"/>
      </font>
      <fill>
        <patternFill patternType="solid">
          <fgColor indexed="64"/>
          <bgColor theme="0" tint="-0.1499984740745262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border>
    </dxf>
    <dxf>
      <font>
        <b/>
        <i val="0"/>
        <strike val="0"/>
        <condense val="0"/>
        <extend val="0"/>
        <outline val="0"/>
        <shadow val="0"/>
        <u val="none"/>
        <vertAlign val="baseline"/>
        <sz val="11"/>
        <color theme="1"/>
        <name val="Calibri"/>
        <family val="2"/>
        <scheme val="minor"/>
      </font>
      <fill>
        <patternFill patternType="solid">
          <fgColor indexed="64"/>
          <bgColor theme="0" tint="-0.14999847407452621"/>
        </patternFill>
      </fill>
      <alignment horizontal="center" vertical="bottom" textRotation="0" wrapText="0" indent="0" justifyLastLine="0" shrinkToFit="0" readingOrder="0"/>
      <border diagonalUp="0" diagonalDown="0">
        <left/>
        <right style="thin">
          <color indexed="64"/>
        </right>
        <top style="thin">
          <color indexed="64"/>
        </top>
        <bottom/>
      </border>
    </dxf>
    <dxf>
      <border outline="0">
        <top style="thin">
          <color indexed="64"/>
        </top>
      </border>
    </dxf>
    <dxf>
      <border outline="0">
        <left style="thin">
          <color indexed="64"/>
        </left>
        <right style="thin">
          <color indexed="64"/>
        </right>
        <bottom style="thin">
          <color indexed="64"/>
        </bottom>
      </border>
    </dxf>
    <dxf>
      <font>
        <b/>
      </font>
    </dxf>
    <dxf>
      <border outline="0">
        <bottom style="thin">
          <color indexed="64"/>
        </bottom>
      </border>
    </dxf>
    <dxf>
      <font>
        <b/>
        <i val="0"/>
        <strike val="0"/>
        <condense val="0"/>
        <extend val="0"/>
        <outline val="0"/>
        <shadow val="0"/>
        <u val="none"/>
        <vertAlign val="baseline"/>
        <sz val="11"/>
        <color theme="0"/>
        <name val="Calibri"/>
        <family val="2"/>
        <scheme val="minor"/>
      </font>
      <fill>
        <patternFill patternType="solid">
          <fgColor indexed="64"/>
          <bgColor theme="4"/>
        </patternFill>
      </fill>
      <alignment horizontal="center" vertical="bottom" textRotation="0" wrapText="1" indent="0" justifyLastLine="0" shrinkToFit="0" readingOrder="0"/>
      <border diagonalUp="0" diagonalDown="0" outline="0">
        <left style="thin">
          <color indexed="64"/>
        </left>
        <right style="thin">
          <color indexed="64"/>
        </right>
        <top/>
        <bottom/>
      </border>
    </dxf>
    <dxf>
      <numFmt numFmtId="164" formatCode="&quot;$&quot;#,##0.00"/>
      <fill>
        <patternFill patternType="solid">
          <fgColor indexed="64"/>
          <bgColor theme="7" tint="0.59999389629810485"/>
        </patternFill>
      </fill>
      <border diagonalUp="0" diagonalDown="0">
        <left style="thin">
          <color indexed="64"/>
        </left>
        <right/>
        <top style="thin">
          <color indexed="64"/>
        </top>
        <bottom style="thin">
          <color indexed="64"/>
        </bottom>
      </border>
    </dxf>
    <dxf>
      <numFmt numFmtId="164" formatCode="&quot;$&quot;#,##0.00"/>
      <fill>
        <patternFill patternType="solid">
          <fgColor indexed="64"/>
          <bgColor theme="2"/>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numFmt numFmtId="164" formatCode="&quot;$&quot;#,##0.00"/>
      <fill>
        <patternFill patternType="solid">
          <fgColor indexed="64"/>
          <bgColor theme="2"/>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numFmt numFmtId="13" formatCode="0%"/>
      <fill>
        <patternFill patternType="solid">
          <fgColor indexed="64"/>
          <bgColor theme="2"/>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Calibri"/>
        <family val="2"/>
        <scheme val="minor"/>
      </font>
      <fill>
        <patternFill patternType="solid">
          <fgColor indexed="64"/>
          <bgColor theme="2"/>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Calibri"/>
        <family val="2"/>
        <scheme val="minor"/>
      </font>
      <fill>
        <patternFill patternType="solid">
          <fgColor indexed="64"/>
          <bgColor theme="2"/>
        </patternFill>
      </fill>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bottom style="thin">
          <color indexed="64"/>
        </bottom>
      </border>
    </dxf>
    <dxf>
      <fill>
        <patternFill patternType="solid">
          <fgColor indexed="64"/>
          <bgColor theme="2"/>
        </patternFill>
      </fill>
    </dxf>
    <dxf>
      <border outline="0">
        <bottom style="thin">
          <color indexed="64"/>
        </bottom>
      </border>
    </dxf>
    <dxf>
      <font>
        <b/>
        <i val="0"/>
        <strike val="0"/>
        <condense val="0"/>
        <extend val="0"/>
        <outline val="0"/>
        <shadow val="0"/>
        <u val="none"/>
        <vertAlign val="baseline"/>
        <sz val="11"/>
        <color theme="0"/>
        <name val="Calibri"/>
        <family val="2"/>
        <scheme val="minor"/>
      </font>
      <fill>
        <patternFill patternType="solid">
          <fgColor indexed="64"/>
          <bgColor theme="4"/>
        </patternFill>
      </fill>
      <alignment horizontal="center" vertical="bottom" textRotation="0" wrapText="1" indent="0" justifyLastLine="0" shrinkToFit="0" readingOrder="0"/>
      <border diagonalUp="0" diagonalDown="0" outline="0">
        <left style="thin">
          <color indexed="64"/>
        </left>
        <right style="thin">
          <color indexed="64"/>
        </right>
        <top/>
        <bottom/>
      </border>
    </dxf>
    <dxf>
      <numFmt numFmtId="164" formatCode="&quot;$&quot;#,##0.00"/>
      <fill>
        <patternFill patternType="solid">
          <fgColor indexed="64"/>
          <bgColor theme="2"/>
        </patternFill>
      </fill>
      <border diagonalUp="0" diagonalDown="0">
        <left style="thin">
          <color indexed="64"/>
        </left>
        <right/>
        <top style="thin">
          <color indexed="64"/>
        </top>
        <bottom style="thin">
          <color indexed="64"/>
        </bottom>
        <vertical/>
        <horizontal/>
      </border>
    </dxf>
    <dxf>
      <numFmt numFmtId="164" formatCode="&quot;$&quot;#,##0.00"/>
      <fill>
        <patternFill patternType="solid">
          <fgColor indexed="64"/>
          <bgColor theme="2"/>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64" formatCode="&quot;$&quot;#,##0.00"/>
      <fill>
        <patternFill patternType="solid">
          <fgColor indexed="64"/>
          <bgColor theme="7" tint="0.59999389629810485"/>
        </patternFill>
      </fill>
      <border diagonalUp="0" diagonalDown="0">
        <left style="thin">
          <color indexed="64"/>
        </left>
        <right style="thin">
          <color indexed="64"/>
        </right>
        <top style="thin">
          <color indexed="64"/>
        </top>
        <bottom style="thin">
          <color indexed="64"/>
        </bottom>
      </border>
    </dxf>
    <dxf>
      <numFmt numFmtId="13" formatCode="0%"/>
      <fill>
        <patternFill patternType="solid">
          <fgColor indexed="64"/>
          <bgColor theme="2"/>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Calibri"/>
        <family val="2"/>
        <scheme val="minor"/>
      </font>
      <fill>
        <patternFill patternType="solid">
          <fgColor indexed="64"/>
          <bgColor theme="2"/>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Calibri"/>
        <family val="2"/>
        <scheme val="minor"/>
      </font>
      <fill>
        <patternFill patternType="solid">
          <fgColor indexed="64"/>
          <bgColor theme="2"/>
        </patternFill>
      </fill>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0"/>
        <name val="Calibri"/>
        <family val="2"/>
        <scheme val="minor"/>
      </font>
      <fill>
        <patternFill patternType="solid">
          <fgColor indexed="64"/>
          <bgColor theme="4"/>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rgb="FF0070C0"/>
        <name val="Calibri"/>
        <family val="2"/>
        <scheme val="minor"/>
      </font>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1"/>
        <color rgb="FF0070C0"/>
        <name val="Calibri"/>
        <family val="2"/>
        <scheme val="minor"/>
      </font>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1"/>
        <color rgb="FF0070C0"/>
        <name val="Calibri"/>
        <family val="2"/>
        <scheme val="minor"/>
      </font>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rgb="FF0070C0"/>
        <name val="Calibri"/>
        <family val="2"/>
        <scheme val="minor"/>
      </font>
      <numFmt numFmtId="165" formatCode="_(&quot;$&quot;* #,##0_);_(&quot;$&quot;* \(#,##0\);_(&quot;$&quot;* &quot;-&quot;??_);_(@_)"/>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rgb="FF0070C0"/>
        <name val="Calibri"/>
        <family val="2"/>
        <scheme val="minor"/>
      </font>
      <numFmt numFmtId="165" formatCode="_(&quot;$&quot;* #,##0_);_(&quot;$&quot;* \(#,##0\);_(&quot;$&quot;* &quot;-&quot;??_);_(@_)"/>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rgb="FF0070C0"/>
        <name val="Calibri"/>
        <family val="2"/>
        <scheme val="minor"/>
      </font>
      <numFmt numFmtId="165" formatCode="_(&quot;$&quot;* #,##0_);_(&quot;$&quot;* \(#,##0\);_(&quot;$&quot;* &quot;-&quot;??_);_(@_)"/>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rgb="FF0070C0"/>
        <name val="Calibri"/>
        <family val="2"/>
        <scheme val="minor"/>
      </font>
      <numFmt numFmtId="165" formatCode="_(&quot;$&quot;* #,##0_);_(&quot;$&quot;* \(#,##0\);_(&quot;$&quot;* &quot;-&quot;??_);_(@_)"/>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rgb="FF0070C0"/>
        <name val="Calibri"/>
        <family val="2"/>
        <scheme val="minor"/>
      </font>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0070C0"/>
        <name val="Calibri"/>
        <family val="2"/>
        <scheme val="minor"/>
      </font>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rgb="FF0070C0"/>
        <name val="Calibri"/>
        <family val="2"/>
        <scheme val="minor"/>
      </font>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rgb="FF0070C0"/>
        <name val="Calibri"/>
        <family val="2"/>
        <scheme val="minor"/>
      </font>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70C0"/>
        <name val="Calibri"/>
        <family val="2"/>
        <scheme val="minor"/>
      </font>
      <fill>
        <patternFill patternType="none">
          <fgColor indexed="64"/>
          <bgColor indexed="65"/>
        </patternFill>
      </fill>
      <alignment horizontal="center" vertical="bottom" textRotation="0" wrapText="0" indent="0" justifyLastLine="0" shrinkToFit="0" readingOrder="0"/>
      <protection locked="1" hidden="0"/>
    </dxf>
    <dxf>
      <border>
        <bottom style="thin">
          <color indexed="64"/>
        </bottom>
      </border>
    </dxf>
    <dxf>
      <font>
        <b/>
        <i val="0"/>
        <strike val="0"/>
        <condense val="0"/>
        <extend val="0"/>
        <outline val="0"/>
        <shadow val="0"/>
        <u val="none"/>
        <vertAlign val="baseline"/>
        <sz val="11"/>
        <color theme="0"/>
        <name val="Calibri"/>
        <family val="2"/>
        <scheme val="minor"/>
      </font>
      <fill>
        <patternFill patternType="solid">
          <fgColor indexed="64"/>
          <bgColor theme="4"/>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font>
        <b val="0"/>
        <i val="0"/>
        <strike val="0"/>
        <condense val="0"/>
        <extend val="0"/>
        <outline val="0"/>
        <shadow val="0"/>
        <u val="none"/>
        <vertAlign val="baseline"/>
        <sz val="11"/>
        <color auto="1"/>
        <name val="Calibri"/>
        <family val="2"/>
        <scheme val="minor"/>
      </font>
      <numFmt numFmtId="30" formatCode="@"/>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family val="2"/>
        <scheme val="minor"/>
      </font>
      <numFmt numFmtId="19" formatCode="m/d/yyyy"/>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family val="2"/>
        <scheme val="minor"/>
      </font>
      <numFmt numFmtId="19" formatCode="m/d/yyyy"/>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family val="2"/>
        <scheme val="minor"/>
      </font>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border outline="0">
        <top style="thin">
          <color rgb="FF000000"/>
        </top>
      </border>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Calibri"/>
        <family val="2"/>
        <scheme val="minor"/>
      </font>
      <alignment horizontal="center" vertical="center" textRotation="0" wrapText="0" indent="0" justifyLastLine="0" shrinkToFit="0" readingOrder="0"/>
      <protection locked="0" hidden="0"/>
    </dxf>
    <dxf>
      <border outline="0">
        <bottom style="thin">
          <color rgb="FF000000"/>
        </bottom>
      </border>
    </dxf>
    <dxf>
      <font>
        <b/>
        <i val="0"/>
        <strike val="0"/>
        <condense val="0"/>
        <extend val="0"/>
        <outline val="0"/>
        <shadow val="0"/>
        <u val="none"/>
        <vertAlign val="baseline"/>
        <sz val="11"/>
        <color theme="1"/>
        <name val="Calibri"/>
        <family val="2"/>
        <scheme val="minor"/>
      </font>
      <fill>
        <patternFill patternType="solid">
          <fgColor indexed="64"/>
          <bgColor theme="4"/>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1" formatCode="0"/>
      <alignment horizontal="center" vertical="center" textRotation="0" wrapText="1" indent="0" justifyLastLine="0" shrinkToFit="0" readingOrder="0"/>
      <border diagonalUp="0" diagonalDown="0">
        <left/>
        <right/>
        <top style="thin">
          <color theme="4"/>
        </top>
        <bottom/>
        <vertical/>
        <horizontal/>
      </border>
    </dxf>
    <dxf>
      <border outline="0">
        <left style="thin">
          <color theme="4"/>
        </left>
        <top style="thin">
          <color theme="4"/>
        </top>
        <bottom style="thin">
          <color theme="4"/>
        </bottom>
      </border>
    </dxf>
    <dxf>
      <fill>
        <patternFill patternType="solid">
          <fgColor indexed="64"/>
          <bgColor theme="4"/>
        </patternFill>
      </fill>
      <alignment vertical="center" textRotation="0" indent="0" justifyLastLine="0" shrinkToFit="0" readingOrder="0"/>
    </dxf>
    <dxf>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1" formatCode="0"/>
      <alignment horizontal="center" vertical="center" textRotation="0" wrapText="1" indent="0" justifyLastLine="0" shrinkToFit="0" readingOrder="0"/>
      <border diagonalUp="0" diagonalDown="0" outline="0">
        <left/>
        <right/>
        <top style="thin">
          <color theme="4"/>
        </top>
        <bottom/>
      </border>
    </dxf>
    <dxf>
      <border outline="0">
        <left style="thin">
          <color theme="4"/>
        </left>
        <top style="thin">
          <color theme="4"/>
        </top>
        <bottom style="thin">
          <color theme="4"/>
        </bottom>
      </border>
    </dxf>
    <dxf>
      <fill>
        <patternFill patternType="solid">
          <fgColor indexed="64"/>
          <bgColor theme="4"/>
        </patternFill>
      </fill>
      <alignment vertical="center" textRotation="0" indent="0" justifyLastLine="0" shrinkToFit="0" readingOrder="0"/>
    </dxf>
    <dxf>
      <numFmt numFmtId="1" formatCode="0"/>
      <fill>
        <patternFill patternType="none">
          <fgColor indexed="64"/>
          <bgColor indexed="65"/>
        </patternFill>
      </fill>
      <alignment horizontal="center" vertical="bottom" textRotation="0" wrapText="0" indent="0" justifyLastLine="0" shrinkToFit="0" readingOrder="0"/>
    </dxf>
    <dxf>
      <alignment horizontal="center" vertical="bottom" textRotation="0" indent="0" justifyLastLine="0" shrinkToFit="0" readingOrder="0"/>
    </dxf>
    <dxf>
      <fill>
        <patternFill patternType="solid">
          <fgColor indexed="64"/>
          <bgColor theme="4"/>
        </patternFill>
      </fill>
      <alignment horizontal="center" vertical="bottom" textRotation="0" indent="0" justifyLastLine="0" shrinkToFit="0" readingOrder="0"/>
    </dxf>
    <dxf>
      <numFmt numFmtId="1" formatCode="0"/>
      <fill>
        <patternFill patternType="none">
          <fgColor indexed="64"/>
          <bgColor indexed="65"/>
        </patternFill>
      </fill>
      <alignment horizontal="center" vertical="bottom" textRotation="0" wrapText="1" indent="0" justifyLastLine="0" shrinkToFit="0" readingOrder="0"/>
    </dxf>
    <dxf>
      <numFmt numFmtId="1" formatCode="0"/>
      <fill>
        <patternFill patternType="none">
          <fgColor indexed="64"/>
          <bgColor indexed="65"/>
        </patternFill>
      </fill>
      <alignment horizontal="center" vertical="bottom" textRotation="0" wrapText="0" indent="0" justifyLastLine="0" shrinkToFit="0" readingOrder="0"/>
    </dxf>
    <dxf>
      <alignment horizontal="center" vertical="bottom" textRotation="0" indent="0" justifyLastLine="0" shrinkToFit="0" readingOrder="0"/>
    </dxf>
    <dxf>
      <fill>
        <patternFill patternType="solid">
          <fgColor indexed="64"/>
          <bgColor theme="4"/>
        </patternFill>
      </fill>
      <alignment horizontal="center" vertical="bottom" textRotation="0" indent="0" justifyLastLine="0" shrinkToFit="0" readingOrder="0"/>
    </dxf>
    <dxf>
      <alignment horizontal="center" vertical="center" textRotation="0" wrapText="0" indent="0" justifyLastLine="0" shrinkToFit="0" readingOrder="0"/>
    </dxf>
    <dxf>
      <numFmt numFmtId="166" formatCode="[$-F800]dddd\,\ mmmm\ dd\,\ yyyy"/>
      <alignment horizontal="center" vertical="center" textRotation="0" wrapText="0" indent="0" justifyLastLine="0" shrinkToFit="0" readingOrder="0"/>
    </dxf>
    <dxf>
      <alignment horizontal="center" vertical="center" textRotation="0" wrapText="0" indent="0" justifyLastLine="0" shrinkToFit="0" readingOrder="0"/>
    </dxf>
    <dxf>
      <fill>
        <patternFill patternType="solid">
          <fgColor indexed="64"/>
          <bgColor theme="4"/>
        </patternFill>
      </fill>
      <alignment horizontal="center"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19050</xdr:colOff>
      <xdr:row>3</xdr:row>
      <xdr:rowOff>0</xdr:rowOff>
    </xdr:from>
    <xdr:to>
      <xdr:col>6</xdr:col>
      <xdr:colOff>241300</xdr:colOff>
      <xdr:row>7</xdr:row>
      <xdr:rowOff>25400</xdr:rowOff>
    </xdr:to>
    <xdr:sp macro="" textlink="">
      <xdr:nvSpPr>
        <xdr:cNvPr id="3" name="Rectangle 2">
          <a:extLst>
            <a:ext uri="{FF2B5EF4-FFF2-40B4-BE49-F238E27FC236}">
              <a16:creationId xmlns:a16="http://schemas.microsoft.com/office/drawing/2014/main" id="{9D0FF2F4-971C-0C1A-67E4-AF6BB26A3CB8}"/>
            </a:ext>
          </a:extLst>
        </xdr:cNvPr>
        <xdr:cNvSpPr/>
      </xdr:nvSpPr>
      <xdr:spPr>
        <a:xfrm>
          <a:off x="3613150" y="552450"/>
          <a:ext cx="4895850" cy="762000"/>
        </a:xfrm>
        <a:prstGeom prst="rect">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600" b="1"/>
            <a:t>Please only enter data for the commercial</a:t>
          </a:r>
          <a:r>
            <a:rPr lang="en-US" sz="1600" b="1" baseline="0"/>
            <a:t> fully-insured line of business.</a:t>
          </a:r>
          <a:endParaRPr lang="en-US" sz="16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1</xdr:row>
      <xdr:rowOff>0</xdr:rowOff>
    </xdr:from>
    <xdr:to>
      <xdr:col>4</xdr:col>
      <xdr:colOff>2981325</xdr:colOff>
      <xdr:row>5</xdr:row>
      <xdr:rowOff>28576</xdr:rowOff>
    </xdr:to>
    <xdr:sp macro="" textlink="">
      <xdr:nvSpPr>
        <xdr:cNvPr id="3" name="TextBox 2">
          <a:extLst>
            <a:ext uri="{FF2B5EF4-FFF2-40B4-BE49-F238E27FC236}">
              <a16:creationId xmlns:a16="http://schemas.microsoft.com/office/drawing/2014/main" id="{5B9BF4BB-FD76-4F2E-A378-1F28790202A1}"/>
            </a:ext>
          </a:extLst>
        </xdr:cNvPr>
        <xdr:cNvSpPr txBox="1"/>
      </xdr:nvSpPr>
      <xdr:spPr>
        <a:xfrm>
          <a:off x="5048250" y="190500"/>
          <a:ext cx="8401050" cy="790576"/>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OHIC surveyed the major systems of care in the state to identify what percentage</a:t>
          </a:r>
          <a:r>
            <a:rPr lang="en-US" sz="1100" baseline="0"/>
            <a:t> of non-claims-based payments are given to primary care providers.  OHIC used these data to develop one set of statewide default percentages in Table 2, as the systems of care requested that these percentages remain confidential.  Insurers can use these percentages to </a:t>
          </a:r>
          <a:r>
            <a:rPr lang="en-US" sz="1100" b="1" i="1" u="sng" baseline="0"/>
            <a:t>estimate</a:t>
          </a:r>
          <a:r>
            <a:rPr lang="en-US" sz="1100" b="0" i="0" u="none" baseline="0"/>
            <a:t> their total primary care non-claims-based spending.  OHIC will update the percentages submitted by each system of care to calculate a final, more accurate value of primary care non-claims-based spending.</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1</xdr:row>
      <xdr:rowOff>0</xdr:rowOff>
    </xdr:from>
    <xdr:to>
      <xdr:col>4</xdr:col>
      <xdr:colOff>2981325</xdr:colOff>
      <xdr:row>5</xdr:row>
      <xdr:rowOff>28576</xdr:rowOff>
    </xdr:to>
    <xdr:sp macro="" textlink="">
      <xdr:nvSpPr>
        <xdr:cNvPr id="2" name="TextBox 1">
          <a:extLst>
            <a:ext uri="{FF2B5EF4-FFF2-40B4-BE49-F238E27FC236}">
              <a16:creationId xmlns:a16="http://schemas.microsoft.com/office/drawing/2014/main" id="{97C9E5AE-FF87-4E7E-B916-653FF4DEE512}"/>
            </a:ext>
          </a:extLst>
        </xdr:cNvPr>
        <xdr:cNvSpPr txBox="1"/>
      </xdr:nvSpPr>
      <xdr:spPr>
        <a:xfrm>
          <a:off x="5048250" y="190500"/>
          <a:ext cx="8401050" cy="790576"/>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OHIC surveyed the major systems of care in the state to identify what percentage</a:t>
          </a:r>
          <a:r>
            <a:rPr lang="en-US" sz="1100" baseline="0"/>
            <a:t> of non-claims-based payments are given to primary care providers.  OHIC used these data to develop one set of statewide default percentages in Table 2, as the systems of care requested that these percentages remain confidential.  Insurers can use these percentages to </a:t>
          </a:r>
          <a:r>
            <a:rPr lang="en-US" sz="1100" b="1" i="1" u="sng" baseline="0"/>
            <a:t>estimate</a:t>
          </a:r>
          <a:r>
            <a:rPr lang="en-US" sz="1100" b="0" i="0" u="none" baseline="0"/>
            <a:t> their total primary care non-claims-based spending.  OHIC will update the percentages submitted by each system of care to calculate a final, more accurate value of primary care non-claims-based spending.</a:t>
          </a:r>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1</xdr:row>
      <xdr:rowOff>0</xdr:rowOff>
    </xdr:from>
    <xdr:to>
      <xdr:col>4</xdr:col>
      <xdr:colOff>2981325</xdr:colOff>
      <xdr:row>5</xdr:row>
      <xdr:rowOff>28576</xdr:rowOff>
    </xdr:to>
    <xdr:sp macro="" textlink="">
      <xdr:nvSpPr>
        <xdr:cNvPr id="2" name="TextBox 1">
          <a:extLst>
            <a:ext uri="{FF2B5EF4-FFF2-40B4-BE49-F238E27FC236}">
              <a16:creationId xmlns:a16="http://schemas.microsoft.com/office/drawing/2014/main" id="{8869CE30-FA03-4A2D-9F5B-E3565FD78953}"/>
            </a:ext>
          </a:extLst>
        </xdr:cNvPr>
        <xdr:cNvSpPr txBox="1"/>
      </xdr:nvSpPr>
      <xdr:spPr>
        <a:xfrm>
          <a:off x="5048250" y="190500"/>
          <a:ext cx="8401050" cy="790576"/>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OHIC surveyed the major systems of care in the state to identify what percentage</a:t>
          </a:r>
          <a:r>
            <a:rPr lang="en-US" sz="1100" baseline="0"/>
            <a:t> of non-claims-based payments are given to primary care providers.  OHIC used these data to develop one set of statewide default percentages in Table 2, as the systems of care requested that these percentages remain confidential.  Insurers can use these percentages to </a:t>
          </a:r>
          <a:r>
            <a:rPr lang="en-US" sz="1100" b="1" i="1" u="sng" baseline="0"/>
            <a:t>estimate</a:t>
          </a:r>
          <a:r>
            <a:rPr lang="en-US" sz="1100" b="0" i="0" u="none" baseline="0"/>
            <a:t> their total primary care non-claims-based spending.  OHIC will update the percentages submitted by each system of care to calculate a final, more accurate value of primary care non-claims-based spending.</a:t>
          </a: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1</xdr:row>
      <xdr:rowOff>0</xdr:rowOff>
    </xdr:from>
    <xdr:to>
      <xdr:col>4</xdr:col>
      <xdr:colOff>2981325</xdr:colOff>
      <xdr:row>5</xdr:row>
      <xdr:rowOff>28576</xdr:rowOff>
    </xdr:to>
    <xdr:sp macro="" textlink="">
      <xdr:nvSpPr>
        <xdr:cNvPr id="3" name="TextBox 2">
          <a:extLst>
            <a:ext uri="{FF2B5EF4-FFF2-40B4-BE49-F238E27FC236}">
              <a16:creationId xmlns:a16="http://schemas.microsoft.com/office/drawing/2014/main" id="{24C5EDEE-14DC-4FBD-A28C-701780CCBBF0}"/>
            </a:ext>
          </a:extLst>
        </xdr:cNvPr>
        <xdr:cNvSpPr txBox="1"/>
      </xdr:nvSpPr>
      <xdr:spPr>
        <a:xfrm>
          <a:off x="5048250" y="190500"/>
          <a:ext cx="8401050" cy="790576"/>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OHIC surveyed the major systems of care in the state to identify what percentage</a:t>
          </a:r>
          <a:r>
            <a:rPr lang="en-US" sz="1100" baseline="0"/>
            <a:t> of non-claims-based payments are given to primary care providers.  OHIC used these data to develop one set of statewide default percentages in Table 2, as the systems of care requested that these percentages remain confidential.  Insurers can use these percentages to </a:t>
          </a:r>
          <a:r>
            <a:rPr lang="en-US" sz="1100" b="1" i="1" u="sng" baseline="0"/>
            <a:t>estimate</a:t>
          </a:r>
          <a:r>
            <a:rPr lang="en-US" sz="1100" b="0" i="0" u="none" baseline="0"/>
            <a:t> their total primary care non-claims-based spending.  OHIC will update the percentages submitted by each system of care to calculate a final, more accurate value of primary care non-claims-based spending.</a:t>
          </a:r>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0</xdr:colOff>
      <xdr:row>1</xdr:row>
      <xdr:rowOff>0</xdr:rowOff>
    </xdr:from>
    <xdr:to>
      <xdr:col>4</xdr:col>
      <xdr:colOff>2981325</xdr:colOff>
      <xdr:row>5</xdr:row>
      <xdr:rowOff>28576</xdr:rowOff>
    </xdr:to>
    <xdr:sp macro="" textlink="">
      <xdr:nvSpPr>
        <xdr:cNvPr id="2" name="TextBox 1">
          <a:extLst>
            <a:ext uri="{FF2B5EF4-FFF2-40B4-BE49-F238E27FC236}">
              <a16:creationId xmlns:a16="http://schemas.microsoft.com/office/drawing/2014/main" id="{0B75E49A-CE16-409E-A090-93F9EA435C1B}"/>
            </a:ext>
          </a:extLst>
        </xdr:cNvPr>
        <xdr:cNvSpPr txBox="1"/>
      </xdr:nvSpPr>
      <xdr:spPr>
        <a:xfrm>
          <a:off x="5048250" y="190500"/>
          <a:ext cx="8401050" cy="790576"/>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OHIC surveyed the major systems of care in the state to identify what percentage</a:t>
          </a:r>
          <a:r>
            <a:rPr lang="en-US" sz="1100" baseline="0"/>
            <a:t> of non-claims-based payments are given to primary care providers.  OHIC used these data to develop one set of statewide default percentages in Table 2, as the systems of care requested that these percentages remain confidential.  Insurers can use these percentages to </a:t>
          </a:r>
          <a:r>
            <a:rPr lang="en-US" sz="1100" b="1" i="1" u="sng" baseline="0"/>
            <a:t>estimate</a:t>
          </a:r>
          <a:r>
            <a:rPr lang="en-US" sz="1100" b="0" i="0" u="none" baseline="0"/>
            <a:t> their total primary care non-claims-based spending.  OHIC will update the percentages submitted by each system of care to calculate a final, more accurate value of primary care non-claims-based spending.</a:t>
          </a:r>
          <a:endParaRPr 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0</xdr:colOff>
      <xdr:row>1</xdr:row>
      <xdr:rowOff>0</xdr:rowOff>
    </xdr:from>
    <xdr:to>
      <xdr:col>4</xdr:col>
      <xdr:colOff>2981325</xdr:colOff>
      <xdr:row>5</xdr:row>
      <xdr:rowOff>28576</xdr:rowOff>
    </xdr:to>
    <xdr:sp macro="" textlink="">
      <xdr:nvSpPr>
        <xdr:cNvPr id="2" name="TextBox 1">
          <a:extLst>
            <a:ext uri="{FF2B5EF4-FFF2-40B4-BE49-F238E27FC236}">
              <a16:creationId xmlns:a16="http://schemas.microsoft.com/office/drawing/2014/main" id="{1CE45488-2B99-40DF-BD80-41C5E2148EB7}"/>
            </a:ext>
          </a:extLst>
        </xdr:cNvPr>
        <xdr:cNvSpPr txBox="1"/>
      </xdr:nvSpPr>
      <xdr:spPr>
        <a:xfrm>
          <a:off x="5048250" y="190500"/>
          <a:ext cx="8401050" cy="790576"/>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OHIC surveyed the major systems of care in the state to identify what percentage</a:t>
          </a:r>
          <a:r>
            <a:rPr lang="en-US" sz="1100" baseline="0"/>
            <a:t> of non-claims-based payments are given to primary care providers.  OHIC used these data to develop one set of statewide default percentages in Table 2, as the systems of care requested that these percentages remain confidential.  Insurers can use these percentages to </a:t>
          </a:r>
          <a:r>
            <a:rPr lang="en-US" sz="1100" b="1" i="1" u="sng" baseline="0"/>
            <a:t>estimate</a:t>
          </a:r>
          <a:r>
            <a:rPr lang="en-US" sz="1100" b="0" i="0" u="none" baseline="0"/>
            <a:t> their total primary care non-claims-based spending.  OHIC will update the percentages submitted by each system of care to calculate a final, more accurate value of primary care non-claims-based spending.</a:t>
          </a:r>
          <a:endParaRPr lang="en-US"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4FC4AF14-951A-4D74-B134-125F73018D76}" name="InsurerFilingSchedule" displayName="InsurerFilingSchedule" ref="A4:B8" totalsRowShown="0" headerRowDxfId="289" dataDxfId="288">
  <autoFilter ref="A4:B8" xr:uid="{4FC4AF14-951A-4D74-B134-125F73018D76}"/>
  <tableColumns count="2">
    <tableColumn id="1" xr3:uid="{65754C5C-281F-4FE9-8379-B03EDBA1735F}" name="Insurers' Primary Care Spending Filing Schedule Date" dataDxfId="287"/>
    <tableColumn id="2" xr3:uid="{37FA9D1E-60BF-41BA-ACBC-549B2C393F5C}" name="Files Due" dataDxfId="286"/>
  </tableColumns>
  <tableStyleInfo name="TableStyleLight9"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87B06D5A-672B-4B15-83B1-E9109ADE3155}" name="ACOAE1Table3" displayName="ACOAE1Table3" ref="A72:F73" totalsRowShown="0" headerRowDxfId="218" dataDxfId="216" headerRowBorderDxfId="217" tableBorderDxfId="215" totalsRowBorderDxfId="214">
  <autoFilter ref="A72:F73" xr:uid="{87B06D5A-672B-4B15-83B1-E9109ADE3155}"/>
  <tableColumns count="6">
    <tableColumn id="1" xr3:uid="{D1EA0E30-71CC-4005-93A8-FC536765E107}" name=" " dataDxfId="213"/>
    <tableColumn id="2" xr3:uid="{DCE7BC31-7948-429E-A2DA-DEBC343FF31C}" name="Non-claims-based Payment Categories and Subcategories" dataDxfId="212"/>
    <tableColumn id="3" xr3:uid="{7B0363C4-E720-4957-A3EF-B36DF9FA36F5}" name="Percentage Attributed to Primary Care" dataDxfId="211"/>
    <tableColumn id="4" xr3:uid="{85AED835-F706-4F88-80B6-1D126FB7F4CF}" name="Primary Care Non-claims-based Spending" dataDxfId="210"/>
    <tableColumn id="5" xr3:uid="{3FCCCD47-C397-4C23-AB7B-7076EF084E43}" name="Non-primary Care Non-claims-based Spending" dataDxfId="209">
      <calculatedColumnFormula>F73</calculatedColumnFormula>
    </tableColumn>
    <tableColumn id="6" xr3:uid="{B4B28A05-CA66-48D6-9057-D10D98E86EDA}" name="Total Non-claims-based Spending" dataDxfId="208"/>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D7046D94-5CB0-4265-91DD-1206CE33C86B}" name="ACOAE1Table4" displayName="ACOAE1Table4" ref="D81:F82" totalsRowShown="0" headerRowDxfId="207" dataDxfId="205" headerRowBorderDxfId="206" tableBorderDxfId="204" totalsRowBorderDxfId="203">
  <autoFilter ref="D81:F82" xr:uid="{D7046D94-5CB0-4265-91DD-1206CE33C86B}"/>
  <tableColumns count="3">
    <tableColumn id="1" xr3:uid="{911610D2-9DDF-4C8A-81ED-717E8E1FC806}" name="Total Primary Care Non-claims-based Spending" dataDxfId="202">
      <calculatedColumnFormula>D66+D35</calculatedColumnFormula>
    </tableColumn>
    <tableColumn id="2" xr3:uid="{1A1F0C9D-5131-4CFE-B954-2C4FFA7351CF}" name="Total Non-primary Care Non-claims-based Spending" dataDxfId="201">
      <calculatedColumnFormula>E66+E73</calculatedColumnFormula>
    </tableColumn>
    <tableColumn id="3" xr3:uid="{E7109C63-1DD5-452B-9FDE-91F79498798A}" name="Total Non-claims-based Spending" dataDxfId="200">
      <calculatedColumnFormula>D82+E82</calculatedColumnFormula>
    </tableColumn>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52C06EF3-B20D-479F-A789-0E6E8C721035}" name="ACOAE2Table1" displayName="ACOAE2Table1" ref="A14:F35" totalsRowShown="0" headerRowDxfId="199" headerRowBorderDxfId="198" tableBorderDxfId="197" totalsRowBorderDxfId="196">
  <autoFilter ref="A14:F35" xr:uid="{52C06EF3-B20D-479F-A789-0E6E8C721035}"/>
  <tableColumns count="6">
    <tableColumn id="1" xr3:uid="{237ED4BA-6603-494F-982D-0CA32D5AC7E2}" name="#" dataDxfId="195"/>
    <tableColumn id="2" xr3:uid="{65BE7221-0F05-452B-B936-2FE69D490CEA}" name="Non-claims-based Payment Categories and Subcategories" dataDxfId="194"/>
    <tableColumn id="3" xr3:uid="{3EDAE390-D0E5-4CF7-9041-4BFD599D4229}" name="Percentage Attributed to Primary Care" dataDxfId="193"/>
    <tableColumn id="4" xr3:uid="{E7EB2826-68B2-470E-BEB4-9E76ACC1EB9D}" name="Primary Care Non-claims-based Spending" dataDxfId="192"/>
    <tableColumn id="5" xr3:uid="{53CD12F1-B054-48C2-B3B7-AAB98997AC9A}" name="Non-primary Care Non-claims-based Spending" dataDxfId="191"/>
    <tableColumn id="6" xr3:uid="{F53FFE4E-D204-40FC-9C29-00C2CFA1CC20}" name="Total Non-claims-based Spending" dataDxfId="190"/>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BDA4C281-6A4D-4D9D-81C7-AC26D0CEFEEF}" name="ACOAE2Table2" displayName="ACOAE2Table2" ref="A45:F66" totalsRowShown="0" headerRowDxfId="189" dataDxfId="187" headerRowBorderDxfId="188" tableBorderDxfId="186" totalsRowBorderDxfId="185">
  <autoFilter ref="A45:F66" xr:uid="{BDA4C281-6A4D-4D9D-81C7-AC26D0CEFEEF}"/>
  <tableColumns count="6">
    <tableColumn id="1" xr3:uid="{1215FE9A-C5EA-4696-81C1-2D5BB524EEBF}" name="#" dataDxfId="184"/>
    <tableColumn id="2" xr3:uid="{076ACDC7-43EF-4222-88B6-03E040E40C72}" name="Non-claims-based Payment Categories and Subcategories" dataDxfId="183"/>
    <tableColumn id="3" xr3:uid="{7FE6D0F2-EB76-4E00-B9FA-DF0B89ABA80A}" name="Percentage Attributed to Primary Care" dataDxfId="182"/>
    <tableColumn id="4" xr3:uid="{FDC0BED9-5BD2-441E-9BA6-32DC8F28D021}" name="Primary Care Non-claims-based Spending" dataDxfId="181"/>
    <tableColumn id="5" xr3:uid="{03E49730-3186-499B-A87E-EFC759AABDCC}" name="Non-primary Care Non-claims-based Spending" dataDxfId="180"/>
    <tableColumn id="6" xr3:uid="{5D5DEB93-121C-4E99-B56F-F4386BAA72DF}" name="Total Non-claims-based Spending" dataDxfId="179"/>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19EC7F7D-C0AE-4B4F-A9A2-470C13CF935C}" name="ACOAE2Table3" displayName="ACOAE2Table3" ref="A72:F73" totalsRowShown="0" headerRowDxfId="178" dataDxfId="176" headerRowBorderDxfId="177" tableBorderDxfId="175" totalsRowBorderDxfId="174">
  <autoFilter ref="A72:F73" xr:uid="{19EC7F7D-C0AE-4B4F-A9A2-470C13CF935C}"/>
  <tableColumns count="6">
    <tableColumn id="1" xr3:uid="{B8772914-F2DD-42D8-9222-491347E0BA15}" name=" " dataDxfId="173"/>
    <tableColumn id="2" xr3:uid="{AC10553B-F0A6-4CAB-B9EE-243C7AE37FF1}" name="Non-claims-based Payment Categories and Subcategories" dataDxfId="172"/>
    <tableColumn id="3" xr3:uid="{2FFE0133-51D7-4DB0-971D-3B8C4E191D67}" name="Percentage Attributed to Primary Care" dataDxfId="171"/>
    <tableColumn id="4" xr3:uid="{2E006332-FD56-4E10-832E-1F24994CF50A}" name="Primary Care Non-claims-based Spending" dataDxfId="170"/>
    <tableColumn id="5" xr3:uid="{BF31ABF8-F608-4EA9-94EF-599EE46B9785}" name="Non-primary Care Non-claims-based Spending" dataDxfId="169">
      <calculatedColumnFormula>F73</calculatedColumnFormula>
    </tableColumn>
    <tableColumn id="6" xr3:uid="{CDDCC340-1F8E-44F8-8B47-DB352990121F}" name="Total Non-claims-based Spending" dataDxfId="168"/>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7FBCD342-761D-4D18-85F8-AA344EE52B41}" name="ACOAE2Table4" displayName="ACOAE2Table4" ref="D81:F82" totalsRowShown="0" headerRowDxfId="167" dataDxfId="165" headerRowBorderDxfId="166" tableBorderDxfId="164" totalsRowBorderDxfId="163">
  <autoFilter ref="D81:F82" xr:uid="{7FBCD342-761D-4D18-85F8-AA344EE52B41}"/>
  <tableColumns count="3">
    <tableColumn id="1" xr3:uid="{9BF87863-900F-4132-811B-B2E6DE5A682A}" name="Total Primary Care Non-claims-based Spending" dataDxfId="162">
      <calculatedColumnFormula>D66+D35</calculatedColumnFormula>
    </tableColumn>
    <tableColumn id="2" xr3:uid="{FBB63C73-BF1A-4DFE-B41D-CD7D7952A222}" name="Total Non-primary Care Non-claims-based Spending" dataDxfId="161">
      <calculatedColumnFormula>E66+E73</calculatedColumnFormula>
    </tableColumn>
    <tableColumn id="3" xr3:uid="{053B7C38-1285-42DF-B4A4-3D73B611B7AA}" name="Total Non-claims-based Spending" dataDxfId="160">
      <calculatedColumnFormula>D82+E82</calculatedColumnFormula>
    </tableColumn>
  </tableColumns>
  <tableStyleInfo name="TableStyleMedium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31EAA3B1-2BA7-4217-9A29-35FE7ADE3AA1}" name="ACOAE3Table1" displayName="ACOAE3Table1" ref="A14:F35" totalsRowShown="0" headerRowDxfId="159" headerRowBorderDxfId="158" tableBorderDxfId="157" totalsRowBorderDxfId="156">
  <autoFilter ref="A14:F35" xr:uid="{31EAA3B1-2BA7-4217-9A29-35FE7ADE3AA1}"/>
  <tableColumns count="6">
    <tableColumn id="1" xr3:uid="{D9BE8845-6C1C-4C0B-B783-37FF21A676E9}" name="#" dataDxfId="155"/>
    <tableColumn id="2" xr3:uid="{4461F9C9-71EB-4091-BC89-F2FBBA387880}" name="Non-claims-based Payment Categories and Subcategories" dataDxfId="154"/>
    <tableColumn id="3" xr3:uid="{0837D51C-488C-4B2A-8770-693BF143FFDB}" name="Percentage Attributed to Primary Care" dataDxfId="153"/>
    <tableColumn id="4" xr3:uid="{7B418A47-779B-4093-AD41-46F1E782F5FB}" name="Primary Care Non-claims-based Spending" dataDxfId="152"/>
    <tableColumn id="5" xr3:uid="{CA90BBA4-C99B-434E-A78F-7AB959D10E19}" name="Non-primary Care Non-claims-based Spending" dataDxfId="151"/>
    <tableColumn id="6" xr3:uid="{112749B3-1704-46E4-9F30-389DC95CE5C1}" name="Total Non-claims-based Spending" dataDxfId="150"/>
  </tableColumns>
  <tableStyleInfo name="TableStyleMedium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FCCB20E-D3DE-488D-9CC5-652BC65A7B27}" name="ACOAE3Table2" displayName="ACOAE3Table2" ref="A45:F66" totalsRowShown="0" headerRowDxfId="149" dataDxfId="147" headerRowBorderDxfId="148" tableBorderDxfId="146" totalsRowBorderDxfId="145">
  <autoFilter ref="A45:F66" xr:uid="{0FCCB20E-D3DE-488D-9CC5-652BC65A7B27}"/>
  <tableColumns count="6">
    <tableColumn id="1" xr3:uid="{54DCF3D2-E8F0-4CBD-8692-40B35F0CC001}" name="#" dataDxfId="144"/>
    <tableColumn id="2" xr3:uid="{49EA355A-61E3-479B-BD2F-D69BCDA866A8}" name="Non-claims-based Payment Categories and Subcategories" dataDxfId="143"/>
    <tableColumn id="3" xr3:uid="{8C20476F-40FA-4A35-9BC4-952F4EABC394}" name="Percentage Attributed to Primary Care" dataDxfId="142"/>
    <tableColumn id="4" xr3:uid="{C2490F42-68BC-4348-8457-6DA0AFE5ACED}" name="Primary Care Non-claims-based Spending" dataDxfId="141"/>
    <tableColumn id="5" xr3:uid="{5C97413F-3983-4A82-B798-942504386F65}" name="Non-primary Care Non-claims-based Spending" dataDxfId="140"/>
    <tableColumn id="6" xr3:uid="{84CE5E63-891C-4BFA-861A-3DC1910274A2}" name="Total Non-claims-based Spending" dataDxfId="139"/>
  </tableColumns>
  <tableStyleInfo name="TableStyleMedium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A26AACA1-5C23-413C-92A4-3B6D7A68F2F4}" name="ACOAE3Table3" displayName="ACOAE3Table3" ref="A72:F73" totalsRowShown="0" headerRowDxfId="138" dataDxfId="136" headerRowBorderDxfId="137" tableBorderDxfId="135" totalsRowBorderDxfId="134">
  <autoFilter ref="A72:F73" xr:uid="{A26AACA1-5C23-413C-92A4-3B6D7A68F2F4}"/>
  <tableColumns count="6">
    <tableColumn id="1" xr3:uid="{7040F650-EEC9-4628-8352-52620ABF0E32}" name=" " dataDxfId="133"/>
    <tableColumn id="2" xr3:uid="{AF9363C7-0E49-4ACE-A11D-1EE1E6B84774}" name="Non-claims-based Payment Categories and Subcategories" dataDxfId="132"/>
    <tableColumn id="3" xr3:uid="{75E161C8-39D1-4480-9ED1-E2FF1E1CE158}" name="Percentage Attributed to Primary Care" dataDxfId="131"/>
    <tableColumn id="4" xr3:uid="{00C77FC6-2557-4662-93C9-C96BCC81CF3A}" name="Primary Care Non-claims-based Spending" dataDxfId="130"/>
    <tableColumn id="5" xr3:uid="{1137361E-AE3A-427F-A268-1157DFED999A}" name="Non-primary Care Non-claims-based Spending" dataDxfId="129">
      <calculatedColumnFormula>F73</calculatedColumnFormula>
    </tableColumn>
    <tableColumn id="6" xr3:uid="{4BD74593-20C8-4A0D-AF00-CE8833013C1C}" name="Total Non-claims-based Spending" dataDxfId="128"/>
  </tableColumns>
  <tableStyleInfo name="TableStyleMedium2"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E2B4D958-23B5-4B43-BCE7-38221956BF5B}" name="ACOAE3Table4" displayName="ACOAE3Table4" ref="D81:F82" totalsRowShown="0" headerRowDxfId="127" dataDxfId="125" headerRowBorderDxfId="126" tableBorderDxfId="124" totalsRowBorderDxfId="123">
  <autoFilter ref="D81:F82" xr:uid="{E2B4D958-23B5-4B43-BCE7-38221956BF5B}"/>
  <tableColumns count="3">
    <tableColumn id="1" xr3:uid="{DDC4F391-4396-4073-BFAE-429013CE3A26}" name="Total Primary Care Non-claims-based Spending" dataDxfId="122">
      <calculatedColumnFormula>D66+D35</calculatedColumnFormula>
    </tableColumn>
    <tableColumn id="2" xr3:uid="{EB43A350-66AD-4232-907E-F55F672DCAD2}" name="Total Non-primary Care Non-claims-based Spending" dataDxfId="121">
      <calculatedColumnFormula>E66+E73</calculatedColumnFormula>
    </tableColumn>
    <tableColumn id="3" xr3:uid="{F1032732-8804-45CA-B152-BABE74DAF1B8}" name="Total Non-claims-based Spending" dataDxfId="120">
      <calculatedColumnFormula>D82+E82</calculatedColumnFormula>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686A8AA3-AB2E-49DA-B835-93B0C83E3A0C}" name="InsOrgID" displayName="InsOrgID" ref="A10:B14" totalsRowShown="0" headerRowDxfId="285" dataDxfId="284">
  <autoFilter ref="A10:B14" xr:uid="{686A8AA3-AB2E-49DA-B835-93B0C83E3A0C}"/>
  <tableColumns count="2">
    <tableColumn id="1" xr3:uid="{9DF69165-3A41-4D12-8011-D2E048307E72}" name="Insurance Carrier Organizational ID" dataDxfId="283"/>
    <tableColumn id="2" xr3:uid="{22AC0CF2-3564-418B-9DC7-B3DA6881844B}" name="Insurer" dataDxfId="282"/>
  </tableColumns>
  <tableStyleInfo name="TableStyleLight9"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99E0355D-5918-4AAB-9DD6-D9757517E2FD}" name="ACOAE4Table1" displayName="ACOAE4Table1" ref="A14:F35" totalsRowShown="0" headerRowDxfId="119" headerRowBorderDxfId="118" tableBorderDxfId="117" totalsRowBorderDxfId="116">
  <autoFilter ref="A14:F35" xr:uid="{99E0355D-5918-4AAB-9DD6-D9757517E2FD}"/>
  <tableColumns count="6">
    <tableColumn id="1" xr3:uid="{58C94739-3B09-4620-A5D2-D82C6F364EDE}" name="#" dataDxfId="115"/>
    <tableColumn id="2" xr3:uid="{79850040-AC9D-4173-9260-A63B5B428377}" name="Non-claims-based Payment Categories and Subcategories" dataDxfId="114"/>
    <tableColumn id="3" xr3:uid="{F713B0CF-98C2-4204-8E8F-E51492ADEA68}" name="Percentage Attributed to Primary Care" dataDxfId="113"/>
    <tableColumn id="4" xr3:uid="{F5CDC277-B981-4DE4-BFD5-711554FE0C28}" name="Primary Care Non-claims-based Spending" dataDxfId="112"/>
    <tableColumn id="5" xr3:uid="{BA30A09D-91D6-4A56-A65C-18F76E859D2E}" name="Non-primary Care Non-claims-based Spending" dataDxfId="111"/>
    <tableColumn id="6" xr3:uid="{8E3C4BFB-3434-463F-8297-5296DF1B760F}" name="Total Non-claims-based Spending" dataDxfId="110"/>
  </tableColumns>
  <tableStyleInfo name="TableStyleMedium2"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2CFA628A-874B-4D9E-8DE7-30AC57EBCE05}" name="ACOAE4Table2" displayName="ACOAE4Table2" ref="A45:F66" totalsRowShown="0" headerRowDxfId="109" dataDxfId="107" headerRowBorderDxfId="108" tableBorderDxfId="106" totalsRowBorderDxfId="105">
  <autoFilter ref="A45:F66" xr:uid="{2CFA628A-874B-4D9E-8DE7-30AC57EBCE05}"/>
  <tableColumns count="6">
    <tableColumn id="1" xr3:uid="{9D356984-A904-420C-90B5-6691B20ABF1C}" name="#" dataDxfId="104"/>
    <tableColumn id="2" xr3:uid="{A46C7B73-CB1A-44F0-95C9-8CC3BF1AD2C2}" name="Non-claims-based Payment Categories and Subcategories" dataDxfId="103"/>
    <tableColumn id="3" xr3:uid="{483A0D85-5BD3-4877-A54B-BDA534532BA7}" name="Percentage Attributed to Primary Care" dataDxfId="102"/>
    <tableColumn id="4" xr3:uid="{55178377-682D-4949-AC49-4F61127EB785}" name="Primary Care Non-claims-based Spending" dataDxfId="101"/>
    <tableColumn id="5" xr3:uid="{F44A176E-D350-419A-AFE6-96B8C1C94A0D}" name="Non-primary Care Non-claims-based Spending" dataDxfId="100"/>
    <tableColumn id="6" xr3:uid="{C5B7BA89-BEEB-4193-8EC7-066A65AC8E0B}" name="Total Non-claims-based Spending" dataDxfId="99"/>
  </tableColumns>
  <tableStyleInfo name="TableStyleMedium2"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49AD8364-33F9-499F-9735-E3C364BCE237}" name="ACOAE4Table3" displayName="ACOAE4Table3" ref="A72:F73" totalsRowShown="0" headerRowDxfId="98" dataDxfId="96" headerRowBorderDxfId="97" tableBorderDxfId="95" totalsRowBorderDxfId="94">
  <autoFilter ref="A72:F73" xr:uid="{49AD8364-33F9-499F-9735-E3C364BCE237}"/>
  <tableColumns count="6">
    <tableColumn id="1" xr3:uid="{D0744B93-1325-43DE-B9F7-6944EB7A93E0}" name=" " dataDxfId="93"/>
    <tableColumn id="2" xr3:uid="{1FDECF7D-DEF4-4F0F-9457-2A5329A18AEF}" name="Non-claims-based Payment Categories and Subcategories" dataDxfId="92"/>
    <tableColumn id="3" xr3:uid="{48A3F585-E346-4140-9549-9E80C6E86ED5}" name="Percentage Attributed to Primary Care" dataDxfId="91"/>
    <tableColumn id="4" xr3:uid="{33E080DA-552F-4204-B163-891F6DC8283A}" name="Primary Care Non-claims-based Spending" dataDxfId="90"/>
    <tableColumn id="5" xr3:uid="{9D2C2FAE-FAC8-4DFC-816A-191BC876C3F7}" name="Non-primary Care Non-claims-based Spending" dataDxfId="89">
      <calculatedColumnFormula>F73</calculatedColumnFormula>
    </tableColumn>
    <tableColumn id="6" xr3:uid="{FBA67D05-3EAA-42F7-B26F-DC14CA60C06F}" name="Total Non-claims-based Spending" dataDxfId="88"/>
  </tableColumns>
  <tableStyleInfo name="TableStyleMedium2"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17FCBE99-591E-4BBD-8E3A-FDF300B5E280}" name="ACOAE4Table4" displayName="ACOAE4Table4" ref="D81:F82" totalsRowShown="0" headerRowDxfId="87" dataDxfId="85" headerRowBorderDxfId="86" tableBorderDxfId="84" totalsRowBorderDxfId="83">
  <autoFilter ref="D81:F82" xr:uid="{17FCBE99-591E-4BBD-8E3A-FDF300B5E280}"/>
  <tableColumns count="3">
    <tableColumn id="1" xr3:uid="{C1BA3CB4-7B52-4EBD-B94B-935B8C794EEE}" name="Total Primary Care Non-claims-based Spending" dataDxfId="82">
      <calculatedColumnFormula>D66+D35</calculatedColumnFormula>
    </tableColumn>
    <tableColumn id="2" xr3:uid="{8991E344-BC1D-4EB0-A7E2-0C5721597664}" name="Total Non-primary Care Non-claims-based Spending" dataDxfId="81">
      <calculatedColumnFormula>E66+E73</calculatedColumnFormula>
    </tableColumn>
    <tableColumn id="3" xr3:uid="{999BF8A0-7CC5-44C3-838F-45D24817ED9E}" name="Total Non-claims-based Spending" dataDxfId="80">
      <calculatedColumnFormula>D82+E82</calculatedColumnFormula>
    </tableColumn>
  </tableColumns>
  <tableStyleInfo name="TableStyleMedium2"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20F07E7B-A6F1-4DE6-BEE7-38CBFDE05DD4}" name="ACOAE5Table1" displayName="ACOAE5Table1" ref="A14:F35" totalsRowShown="0" headerRowDxfId="79" headerRowBorderDxfId="78" tableBorderDxfId="77" totalsRowBorderDxfId="76">
  <autoFilter ref="A14:F35" xr:uid="{99E0355D-5918-4AAB-9DD6-D9757517E2FD}"/>
  <tableColumns count="6">
    <tableColumn id="1" xr3:uid="{88C6A03B-3037-482E-B8B0-84FF0C10B114}" name="#" dataDxfId="75"/>
    <tableColumn id="2" xr3:uid="{81702944-B895-4A0C-BA39-D0028AE13C0D}" name="Non-claims-based Payment Categories and Subcategories" dataDxfId="74"/>
    <tableColumn id="3" xr3:uid="{0377025D-BAEF-4882-B438-E9C0513B6B87}" name="Percentage Attributed to Primary Care" dataDxfId="73"/>
    <tableColumn id="4" xr3:uid="{CBAB6A60-60E7-4DA7-B35E-F5511B244F74}" name="Primary Care Non-claims-based Spending" dataDxfId="72"/>
    <tableColumn id="5" xr3:uid="{B137DEDC-93DD-4A26-A49F-3592A6FAA4A2}" name="Non-primary Care Non-claims-based Spending" dataDxfId="71"/>
    <tableColumn id="6" xr3:uid="{9243033F-6866-4CD7-95FA-BCEE0DC377A6}" name="Total Non-claims-based Spending" dataDxfId="70"/>
  </tableColumns>
  <tableStyleInfo name="TableStyleMedium2"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AFFC0838-A164-4281-88A9-54CDBC1DBE58}" name="ACOAE5Table2" displayName="ACOAE5Table2" ref="A45:F66" totalsRowShown="0" headerRowDxfId="69" dataDxfId="67" headerRowBorderDxfId="68" tableBorderDxfId="66" totalsRowBorderDxfId="65">
  <autoFilter ref="A45:F66" xr:uid="{2CFA628A-874B-4D9E-8DE7-30AC57EBCE05}"/>
  <tableColumns count="6">
    <tableColumn id="1" xr3:uid="{BB521255-D159-4228-97E8-AA016E5C38BF}" name="#" dataDxfId="64"/>
    <tableColumn id="2" xr3:uid="{FCE74545-8F15-486B-89ED-D37EAFF4702A}" name="Non-claims-based Payment Categories and Subcategories" dataDxfId="63"/>
    <tableColumn id="3" xr3:uid="{F485ABBB-874A-4712-B45F-01F05E1536BB}" name="Percentage Attributed to Primary Care" dataDxfId="62"/>
    <tableColumn id="4" xr3:uid="{FBBFB201-7F6E-4B33-979B-623C51B55440}" name="Primary Care Non-claims-based Spending" dataDxfId="61"/>
    <tableColumn id="5" xr3:uid="{C575D91A-BEBE-41BA-B2FB-AF6072C44351}" name="Non-primary Care Non-claims-based Spending" dataDxfId="60"/>
    <tableColumn id="6" xr3:uid="{403ABAD6-F12B-49C2-8FCE-6EA00F11CE0C}" name="Total Non-claims-based Spending" dataDxfId="59"/>
  </tableColumns>
  <tableStyleInfo name="TableStyleMedium2"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65869550-0B51-4F1C-A788-68D070240D2A}" name="ACOAE5Table3" displayName="ACOAE5Table3" ref="A72:F73" totalsRowShown="0" headerRowDxfId="58" dataDxfId="56" headerRowBorderDxfId="57" tableBorderDxfId="55" totalsRowBorderDxfId="54">
  <autoFilter ref="A72:F73" xr:uid="{49AD8364-33F9-499F-9735-E3C364BCE237}"/>
  <tableColumns count="6">
    <tableColumn id="1" xr3:uid="{04C70933-099D-4868-ADBC-3B23644E8AA1}" name=" " dataDxfId="53"/>
    <tableColumn id="2" xr3:uid="{6561B08C-D34C-48D2-9E64-351E09AE62F7}" name="Non-claims-based Payment Categories and Subcategories" dataDxfId="52"/>
    <tableColumn id="3" xr3:uid="{0F2C0977-485B-4DC1-A1B0-379BDDC0EE34}" name="Percentage Attributed to Primary Care" dataDxfId="51"/>
    <tableColumn id="4" xr3:uid="{6E3620E7-B70C-4141-8EC6-E950698BC4A2}" name="Primary Care Non-claims-based Spending" dataDxfId="50"/>
    <tableColumn id="5" xr3:uid="{969DBC2A-1309-4568-8425-6E6FC9FDC732}" name="Non-primary Care Non-claims-based Spending" dataDxfId="49">
      <calculatedColumnFormula>F73</calculatedColumnFormula>
    </tableColumn>
    <tableColumn id="6" xr3:uid="{9F62E3F4-E97F-4A0C-8465-33D3C62B7A6C}" name="Total Non-claims-based Spending" dataDxfId="48"/>
  </tableColumns>
  <tableStyleInfo name="TableStyleMedium2"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F09CD049-FA32-42D4-AC6A-749D83EE7420}" name="ACOAE5Table4" displayName="ACOAE5Table4" ref="D81:F82" totalsRowShown="0" headerRowDxfId="47" dataDxfId="45" headerRowBorderDxfId="46" tableBorderDxfId="44" totalsRowBorderDxfId="43">
  <autoFilter ref="D81:F82" xr:uid="{17FCBE99-591E-4BBD-8E3A-FDF300B5E280}"/>
  <tableColumns count="3">
    <tableColumn id="1" xr3:uid="{4CF5F966-EC75-4FE9-BC4A-2D35B2B7CADA}" name="Total Primary Care Non-claims-based Spending" dataDxfId="42">
      <calculatedColumnFormula>D66+D35</calculatedColumnFormula>
    </tableColumn>
    <tableColumn id="2" xr3:uid="{31025C52-34B9-4156-9A99-B7EE91DA5CA7}" name="Total Non-primary Care Non-claims-based Spending" dataDxfId="41">
      <calculatedColumnFormula>E66+E73</calculatedColumnFormula>
    </tableColumn>
    <tableColumn id="3" xr3:uid="{98BEFFCB-648E-4503-A7FC-CF6F2CCA4956}" name="Total Non-claims-based Spending" dataDxfId="40">
      <calculatedColumnFormula>D82+E82</calculatedColumnFormula>
    </tableColumn>
  </tableColumns>
  <tableStyleInfo name="TableStyleMedium2"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C4AC9835-0919-4C68-A5CD-B9EFB9913EE0}" name="AllOtherTable1" displayName="AllOtherTable1" ref="A14:F35" totalsRowShown="0" headerRowDxfId="39" headerRowBorderDxfId="38" tableBorderDxfId="37" totalsRowBorderDxfId="36">
  <autoFilter ref="A14:F35" xr:uid="{99E0355D-5918-4AAB-9DD6-D9757517E2FD}"/>
  <tableColumns count="6">
    <tableColumn id="1" xr3:uid="{C5DBF50F-704C-4587-99C7-DEDF81BD4373}" name="#" dataDxfId="35"/>
    <tableColumn id="2" xr3:uid="{2D15EF5B-387E-4456-A1E4-0508CE160CE4}" name="Non-claims-based Payment Categories and Subcategories" dataDxfId="34"/>
    <tableColumn id="3" xr3:uid="{52741F57-427F-493F-9367-5E158940A9FC}" name="Percentage Attributed to Primary Care" dataDxfId="33"/>
    <tableColumn id="4" xr3:uid="{7818B1CA-3407-42C5-AE8F-42208BF92691}" name="Primary Care Non-claims-based Spending" dataDxfId="32"/>
    <tableColumn id="5" xr3:uid="{5520B307-E7B6-47CF-8A0E-41FB040D1D54}" name="Non-primary Care Non-claims-based Spending" dataDxfId="31"/>
    <tableColumn id="6" xr3:uid="{2266AABF-C6A8-4E98-9A64-07E2D8A0EBCF}" name="Total Non-claims-based Spending" dataDxfId="30"/>
  </tableColumns>
  <tableStyleInfo name="TableStyleMedium2"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F92E50EE-567F-4834-823B-70E8C841ABF5}" name="AllOtherTable2" displayName="AllOtherTable2" ref="A45:F66" totalsRowShown="0" headerRowDxfId="29" dataDxfId="27" headerRowBorderDxfId="28" tableBorderDxfId="26" totalsRowBorderDxfId="25">
  <autoFilter ref="A45:F66" xr:uid="{2CFA628A-874B-4D9E-8DE7-30AC57EBCE05}"/>
  <tableColumns count="6">
    <tableColumn id="1" xr3:uid="{EE92414E-EFEC-4333-8CC5-92A2C75A5F43}" name="#" dataDxfId="24"/>
    <tableColumn id="2" xr3:uid="{E914FE5D-EBC2-4E52-A396-F532DB569E48}" name="Non-claims-based Payment Categories and Subcategories" dataDxfId="23"/>
    <tableColumn id="3" xr3:uid="{1ECFD1D5-5CDA-4E73-9D23-9BC5AA4FDAE8}" name="Percentage Attributed to Primary Care" dataDxfId="22"/>
    <tableColumn id="4" xr3:uid="{6C7AF855-4968-47A2-B011-55B8666E4A7E}" name="Primary Care Non-claims-based Spending" dataDxfId="21"/>
    <tableColumn id="5" xr3:uid="{79113591-6233-449E-BF93-D8C60FF261AD}" name="Non-primary Care Non-claims-based Spending" dataDxfId="20"/>
    <tableColumn id="6" xr3:uid="{48E09012-B9D2-4BF5-A919-A89162801F34}" name="Total Non-claims-based Spending" dataDxfId="19"/>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B541720-6B7D-4A27-999D-96883C6FE3B1}" name="InsOrgID26" displayName="InsOrgID26" ref="A16:A21" totalsRowShown="0" headerRowDxfId="281" dataDxfId="280">
  <autoFilter ref="A16:A21" xr:uid="{0B541720-6B7D-4A27-999D-96883C6FE3B1}"/>
  <tableColumns count="1">
    <tableColumn id="1" xr3:uid="{5B437F0D-4FB0-4DD0-8900-77DB4C3FEEBF}" name="Systems of Care" dataDxfId="279"/>
  </tableColumns>
  <tableStyleInfo name="TableStyleLight9"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F96EEF58-F096-4FD9-9A86-132DD6E69A79}" name="AllOtherTable3" displayName="AllOtherTable3" ref="A72:F73" totalsRowShown="0" headerRowDxfId="18" dataDxfId="16" headerRowBorderDxfId="17" tableBorderDxfId="15" totalsRowBorderDxfId="14">
  <autoFilter ref="A72:F73" xr:uid="{49AD8364-33F9-499F-9735-E3C364BCE237}"/>
  <tableColumns count="6">
    <tableColumn id="1" xr3:uid="{1CE09285-9C1F-4A8A-9D1D-885E17A58789}" name=" " dataDxfId="13"/>
    <tableColumn id="2" xr3:uid="{CB043E88-745B-49B0-96A9-D33FB2CAE46C}" name="Non-claims-based Payment Categories and Subcategories" dataDxfId="12"/>
    <tableColumn id="3" xr3:uid="{115DB46B-23F7-49BC-BA68-9EA59D4E2A9F}" name="Percentage Attributed to Primary Care" dataDxfId="11"/>
    <tableColumn id="4" xr3:uid="{296B48ED-015C-44E5-9FE5-E53F54274DC0}" name="Primary Care Non-claims-based Spending" dataDxfId="10"/>
    <tableColumn id="5" xr3:uid="{790367B4-2A3E-422F-BD8F-42B8077F1709}" name="Non-primary Care Non-claims-based Spending" dataDxfId="9">
      <calculatedColumnFormula>F73</calculatedColumnFormula>
    </tableColumn>
    <tableColumn id="6" xr3:uid="{85CB0763-1581-4708-BF0E-0180BCB2602A}" name="Total Non-claims-based Spending" dataDxfId="8"/>
  </tableColumns>
  <tableStyleInfo name="TableStyleMedium2"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D18A1B1A-4BEA-46D6-8B71-598F1925C210}" name="AllOtherTable4" displayName="AllOtherTable4" ref="D81:F82" totalsRowShown="0" headerRowDxfId="7" dataDxfId="5" headerRowBorderDxfId="6" tableBorderDxfId="4" totalsRowBorderDxfId="3">
  <autoFilter ref="D81:F82" xr:uid="{17FCBE99-591E-4BBD-8E3A-FDF300B5E280}"/>
  <tableColumns count="3">
    <tableColumn id="1" xr3:uid="{730CC650-5BFE-4237-9A76-10DC8D49C140}" name="Total Primary Care Non-claims-based Spending" dataDxfId="2">
      <calculatedColumnFormula>D66+D35</calculatedColumnFormula>
    </tableColumn>
    <tableColumn id="2" xr3:uid="{31EE0033-37C0-40D7-9A23-FB6DA0530D35}" name="Total Non-primary Care Non-claims-based Spending" dataDxfId="1">
      <calculatedColumnFormula>E66+E73</calculatedColumnFormula>
    </tableColumn>
    <tableColumn id="3" xr3:uid="{471CC9B0-D116-4599-8ADD-144C1F702AC8}" name="Total Non-claims-based Spending" dataDxfId="0">
      <calculatedColumnFormula>D82+E82</calculatedColumnFormula>
    </tableColumn>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4328517A-59D2-4670-AD92-E61D4AA57CFD}" name="PrimaryCareProviderTaxonomies" displayName="PrimaryCareProviderTaxonomies" ref="A23:C47" totalsRowShown="0" headerRowDxfId="278" tableBorderDxfId="277">
  <autoFilter ref="A23:C47" xr:uid="{4328517A-59D2-4670-AD92-E61D4AA57CFD}"/>
  <tableColumns count="3">
    <tableColumn id="1" xr3:uid="{C9D7C19C-EF98-453E-9443-DEA9D500F6AF}" name="Primary Care Specialties _x000a_Provider Taxonomy Code" dataDxfId="276"/>
    <tableColumn id="2" xr3:uid="{555AF5F4-018D-4BBE-9528-FFBF58370678}" name="Taxonomy Code Description" dataDxfId="275"/>
    <tableColumn id="3" xr3:uid="{3778EFDE-912F-4D54-A8A9-938C41349609}" name="Notes or Restrictions" dataDxfId="274"/>
  </tableColumns>
  <tableStyleInfo name="TableStyleLight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7A891E11-7C8F-4C6D-9A6F-04DF0D2E9436}" name="PrimaryCareProcedureCodes" displayName="PrimaryCareProcedureCodes" ref="A49:C183" totalsRowShown="0" headerRowDxfId="273" tableBorderDxfId="272">
  <autoFilter ref="A49:C183" xr:uid="{7A891E11-7C8F-4C6D-9A6F-04DF0D2E9436}"/>
  <tableColumns count="3">
    <tableColumn id="1" xr3:uid="{9B488FCF-2D5E-404D-8475-77E635EA458C}" name="Primary Care Procedure Code" dataDxfId="271"/>
    <tableColumn id="2" xr3:uid="{BA8C517C-0AE1-4C48-80B8-CA5F7D369D49}" name="Procedure Code Description" dataDxfId="270"/>
    <tableColumn id="3" xr3:uid="{57D50BBE-2632-4742-91B9-5FA98A861F7A}" name="Reporting Procedure Category" dataDxfId="269"/>
  </tableColumns>
  <tableStyleInfo name="TableStyleLight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CE53D51-F05E-418C-A5A1-C1D1D80AD7ED}" name="HDTME19" displayName="HDTME19" ref="A9:D10" totalsRowShown="0" headerRowDxfId="268" dataDxfId="266" headerRowBorderDxfId="267" tableBorderDxfId="265" totalsRowBorderDxfId="264">
  <autoFilter ref="A9:D10" xr:uid="{6CE53D51-F05E-418C-A5A1-C1D1D80AD7ED}"/>
  <tableColumns count="4">
    <tableColumn id="1" xr3:uid="{F3729202-27B0-4135-956C-2127187D563E}" name="Insurer Organization ID" dataDxfId="263"/>
    <tableColumn id="2" xr3:uid="{BC136A00-9B04-4732-9598-61EC44A1BA0A}" name="Period Beginning Date" dataDxfId="262"/>
    <tableColumn id="3" xr3:uid="{F23D70B7-33CB-4F13-BECD-11D24CE32239}" name="Period Ending Date" dataDxfId="261"/>
    <tableColumn id="4" xr3:uid="{44186C45-1C26-452E-87D7-57ED6F76E8C7}" name="Insurer Comments" dataDxfId="260"/>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EAE745A-A429-49BE-8C4A-C5EE3F50DEC5}" name="LgProvTME18" displayName="LgProvTME18" ref="A10:O11" totalsRowShown="0" headerRowDxfId="259" dataDxfId="257" headerRowBorderDxfId="258" tableBorderDxfId="256" totalsRowBorderDxfId="255" dataCellStyle="Currency">
  <autoFilter ref="A10:O11" xr:uid="{0EAE745A-A429-49BE-8C4A-C5EE3F50DEC5}"/>
  <tableColumns count="15">
    <tableColumn id="1" xr3:uid="{1FB65A17-624E-4498-8E49-879A672A6732}" name="Insurer Org ID" dataDxfId="254"/>
    <tableColumn id="8" xr3:uid="{D428BBBC-66DF-4034-8657-B588A37257EC}" name="Member Months" dataDxfId="253"/>
    <tableColumn id="2" xr3:uid="{94AEE9C6-FFE1-48F4-B1B7-CC6FDB976AF6}" name="Claims: Professional, Primary Care" dataDxfId="252" dataCellStyle="Currency"/>
    <tableColumn id="5" xr3:uid="{CE9DF873-5EBC-4603-82ED-98A33B1DBD8A}" name="Non-Claims: HIE Payments for CurrentCare" dataDxfId="251" dataCellStyle="Currency">
      <calculatedColumnFormula>SUM('Non-Claims - ACO_AE1'!D28,'Non-Claims - ACO_AE1'!D59,'Non-Claims - ACO_AE2'!D28,'Non-Claims - ACO_AE2'!D59,'Non-Claims - ACO_AE3'!D28,'Non-Claims - ACO_AE3'!D59,'Non-Claims - ACO_AE4'!D28,'Non-Claims - ACO_AE4'!D59,'Non-Claims - ACO_AE5'!D28,'Non-Claims - ACO_AE5'!D59,'Non-Claims - All Other'!D28,'Non-Claims - All Other'!D59)</calculatedColumnFormula>
    </tableColumn>
    <tableColumn id="7" xr3:uid="{64F8E46A-C4D0-4F51-AAE3-ED4EF5A44746}" name="Non-Claims: PCMH Administration Payments" dataDxfId="250" dataCellStyle="Currency">
      <calculatedColumnFormula>SUM('Non-Claims - ACO_AE1'!D29,'Non-Claims - ACO_AE1'!D60,'Non-Claims - ACO_AE2'!D29,'Non-Claims - ACO_AE2'!D60,'Non-Claims - ACO_AE3'!D29,'Non-Claims - ACO_AE3'!D60,'Non-Claims - ACO_AE4'!D29,'Non-Claims - ACO_AE4'!D60,'Non-Claims - ACO_AE5'!D29,'Non-Claims - ACO_AE5'!D60,'Non-Claims - All Other'!D29,'Non-Claims - All Other'!D60)</calculatedColumnFormula>
    </tableColumn>
    <tableColumn id="3" xr3:uid="{2DB5B873-C329-4A66-AA79-841890801866}" name="Non-Claims: Professional, Primary Care" dataDxfId="249" dataCellStyle="Currency">
      <calculatedColumnFormula>SUM(ACOAE1Table4[Total Primary Care Non-claims-based Spending],ACOAE2Table4[Total Primary Care Non-claims-based Spending],ACOAE3Table4[Total Primary Care Non-claims-based Spending],ACOAE4Table4[Total Primary Care Non-claims-based Spending],ACOAE5Table4[Total Primary Care Non-claims-based Spending],AllOtherTable4[Total Primary Care Non-claims-based Spending])</calculatedColumnFormula>
    </tableColumn>
    <tableColumn id="4" xr3:uid="{58F0A7E1-9403-4A7A-8338-97CD6D65BD7F}" name="Claims: Total Medical Expenses, Less Long-term Care" dataDxfId="248" dataCellStyle="Currency"/>
    <tableColumn id="6" xr3:uid="{0C14D537-9496-4B08-9428-FADEBD81E59D}" name="Non-Claims: Total Medical Expenses, Less Long-term Care" dataDxfId="247" dataCellStyle="Currency">
      <calculatedColumnFormula>SUM(ACOAE1Table4[Total Non-claims-based Spending],ACOAE2Table4[Total Non-claims-based Spending],ACOAE3Table4[Total Non-claims-based Spending],ACOAE4Table4[Total Non-claims-based Spending],ACOAE5Table4[Total Non-claims-based Spending],AllOtherTable4[Total Non-claims-based Spending])</calculatedColumnFormula>
    </tableColumn>
    <tableColumn id="20" xr3:uid="{CD32E063-C1B8-44AD-B8BD-8868F1870AC9}" name="TOTAL Direct Primary Care_x000a_(A1 + A4 - A2 - A3)" dataDxfId="246" dataCellStyle="Currency">
      <calculatedColumnFormula>LgProvTME18[[#This Row],[Claims: Professional, Primary Care]]+LgProvTME18[[#This Row],[Non-Claims: Professional, Primary Care]]-LgProvTME18[[#This Row],[Non-Claims: HIE Payments for CurrentCare]]-LgProvTME18[[#This Row],[Non-Claims: PCMH Administration Payments]]</calculatedColumnFormula>
    </tableColumn>
    <tableColumn id="21" xr3:uid="{0F921C34-0318-45B1-95F8-9689D8AB9E59}" name="TOTAL Indirect Primary Care_x000a_(A2 + A3)" dataDxfId="245" dataCellStyle="Currency">
      <calculatedColumnFormula>LgProvTME18[[#This Row],[Non-Claims: HIE Payments for CurrentCare]]+LgProvTME18[[#This Row],[Non-Claims: PCMH Administration Payments]]</calculatedColumnFormula>
    </tableColumn>
    <tableColumn id="22" xr3:uid="{3A0D29FF-AE4F-4EE5-B6BE-E6FAF8B78EB6}" name="TOTAL Primary Care_x000a_(A1 + A4)" dataDxfId="244" dataCellStyle="Currency">
      <calculatedColumnFormula>LgProvTME18[[#This Row],[Claims: Professional, Primary Care]]+LgProvTME18[[#This Row],[Non-Claims: Professional, Primary Care]]</calculatedColumnFormula>
    </tableColumn>
    <tableColumn id="25" xr3:uid="{5CC29D2E-F037-4F96-97F3-B09DF09D25AD}" name="TOTAL Medical Expenses_x000a_(A5 + A6)" dataDxfId="243" dataCellStyle="Currency">
      <calculatedColumnFormula>LgProvTME18[[#This Row],[Claims: Total Medical Expenses, Less Long-term Care]]+LgProvTME18[[#This Row],[Non-Claims: Total Medical Expenses, Less Long-term Care]]</calculatedColumnFormula>
    </tableColumn>
    <tableColumn id="23" xr3:uid="{92FF4B24-CED3-4043-9BF0-5416C590C5F1}" name="Direct Primary Care as a Percentage of TME_x000a_(A7 / A10)" dataDxfId="242" dataCellStyle="Percent">
      <calculatedColumnFormula>LgProvTME18[[#This Row],[TOTAL Direct Primary Care
(A1 + A4 - A2 - A3)]]/LgProvTME18[[#This Row],[TOTAL Medical Expenses
(A5 + A6)]]</calculatedColumnFormula>
    </tableColumn>
    <tableColumn id="26" xr3:uid="{8DC1A637-75A4-42F2-BA82-D8E4C1431207}" name="Indirect Primary Care as a Percentage of TME_x000a_(A8 / A10)" dataDxfId="241" dataCellStyle="Percent">
      <calculatedColumnFormula>LgProvTME18[[#This Row],[TOTAL Indirect Primary Care
(A2 + A3)]]/LgProvTME18[[#This Row],[TOTAL Medical Expenses
(A5 + A6)]]</calculatedColumnFormula>
    </tableColumn>
    <tableColumn id="24" xr3:uid="{68C8D47A-B724-42A1-B9C7-16616720F8F2}" name="Total Primary Care as a Percentage of TME _x000a_(A9 / A10)" dataDxfId="240" dataCellStyle="Percent">
      <calculatedColumnFormula>LgProvTME18[[#This Row],[TOTAL Primary Care
(A1 + A4)]]/LgProvTME18[[#This Row],[TOTAL Medical Expenses
(A5 + A6)]]</calculatedColumnFormula>
    </tableColumn>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AD1562E-CE59-4D49-9C18-3BE104BD2F56}" name="ACOAE1Table1" displayName="ACOAE1Table1" ref="A14:F35" totalsRowShown="0" headerRowDxfId="239" headerRowBorderDxfId="238" tableBorderDxfId="237" totalsRowBorderDxfId="236">
  <autoFilter ref="A14:F35" xr:uid="{0AD1562E-CE59-4D49-9C18-3BE104BD2F56}"/>
  <tableColumns count="6">
    <tableColumn id="1" xr3:uid="{D9B50DD3-A971-46E5-AD7F-F405BD0D4A22}" name="#" dataDxfId="235"/>
    <tableColumn id="2" xr3:uid="{B6FE9384-E380-4D18-873A-D045E50B687A}" name="Non-claims-based Payment Categories and Subcategories" dataDxfId="234"/>
    <tableColumn id="3" xr3:uid="{E15E1619-5EC1-4508-9285-97F86A95BD29}" name="Percentage Attributed to Primary Care" dataDxfId="233"/>
    <tableColumn id="4" xr3:uid="{73FA009E-E54B-4369-8607-DA9260B0820C}" name="Primary Care Non-claims-based Spending" dataDxfId="232"/>
    <tableColumn id="5" xr3:uid="{A8238EA5-5F65-4EC0-BE85-0E9B97F2ACFC}" name="Non-primary Care Non-claims-based Spending" dataDxfId="231"/>
    <tableColumn id="6" xr3:uid="{96D94C4A-6FA3-4A76-B6EC-B692360FE609}" name="Total Non-claims-based Spending" dataDxfId="230"/>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6551A2A7-7975-4FE4-9696-DC3373E52E36}" name="ACOAE1Table2" displayName="ACOAE1Table2" ref="A45:F66" totalsRowShown="0" headerRowDxfId="229" dataDxfId="227" headerRowBorderDxfId="228" tableBorderDxfId="226" totalsRowBorderDxfId="225">
  <autoFilter ref="A45:F66" xr:uid="{6551A2A7-7975-4FE4-9696-DC3373E52E36}"/>
  <tableColumns count="6">
    <tableColumn id="1" xr3:uid="{DC52B3B9-5424-4485-917E-5BAD9CD76AF5}" name="#" dataDxfId="224"/>
    <tableColumn id="2" xr3:uid="{40DCC070-D7E5-444A-8E25-D29ADBC5C671}" name="Non-claims-based Payment Categories and Subcategories" dataDxfId="223"/>
    <tableColumn id="3" xr3:uid="{85177449-7457-4A8F-BDF3-F6E22A2413F5}" name="Percentage Attributed to Primary Care" dataDxfId="222"/>
    <tableColumn id="4" xr3:uid="{A22D04D0-26C0-47EE-80AC-C1FF17B8BD97}" name="Primary Care Non-claims-based Spending" dataDxfId="221"/>
    <tableColumn id="5" xr3:uid="{FE94A2FA-CD45-4FB7-AA63-79BDD8B396E4}" name="Non-primary Care Non-claims-based Spending" dataDxfId="220"/>
    <tableColumn id="6" xr3:uid="{E2FBAE2E-6E6B-4958-BFB6-B269644E0214}" name="Total Non-claims-based Spending" dataDxfId="219"/>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24.xml"/><Relationship Id="rId2" Type="http://schemas.openxmlformats.org/officeDocument/2006/relationships/drawing" Target="../drawings/drawing6.xml"/><Relationship Id="rId1" Type="http://schemas.openxmlformats.org/officeDocument/2006/relationships/printerSettings" Target="../printerSettings/printerSettings8.bin"/><Relationship Id="rId6" Type="http://schemas.openxmlformats.org/officeDocument/2006/relationships/table" Target="../tables/table27.xml"/><Relationship Id="rId5" Type="http://schemas.openxmlformats.org/officeDocument/2006/relationships/table" Target="../tables/table26.xml"/><Relationship Id="rId4" Type="http://schemas.openxmlformats.org/officeDocument/2006/relationships/table" Target="../tables/table25.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28.xml"/><Relationship Id="rId2" Type="http://schemas.openxmlformats.org/officeDocument/2006/relationships/drawing" Target="../drawings/drawing7.xml"/><Relationship Id="rId1" Type="http://schemas.openxmlformats.org/officeDocument/2006/relationships/printerSettings" Target="../printerSettings/printerSettings9.bin"/><Relationship Id="rId6" Type="http://schemas.openxmlformats.org/officeDocument/2006/relationships/table" Target="../tables/table31.xml"/><Relationship Id="rId5" Type="http://schemas.openxmlformats.org/officeDocument/2006/relationships/table" Target="../tables/table30.xml"/><Relationship Id="rId4" Type="http://schemas.openxmlformats.org/officeDocument/2006/relationships/table" Target="../tables/table29.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table" Target="../tables/table6.xml"/></Relationships>
</file>

<file path=xl/worksheets/_rels/sheet5.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table" Target="../tables/table11.xml"/><Relationship Id="rId5" Type="http://schemas.openxmlformats.org/officeDocument/2006/relationships/table" Target="../tables/table10.xml"/><Relationship Id="rId4" Type="http://schemas.openxmlformats.org/officeDocument/2006/relationships/table" Target="../tables/table9.xml"/></Relationships>
</file>

<file path=xl/worksheets/_rels/sheet7.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_rels/sheet8.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table" Target="../tables/table19.xml"/><Relationship Id="rId5" Type="http://schemas.openxmlformats.org/officeDocument/2006/relationships/table" Target="../tables/table18.xml"/><Relationship Id="rId4" Type="http://schemas.openxmlformats.org/officeDocument/2006/relationships/table" Target="../tables/table17.xml"/></Relationships>
</file>

<file path=xl/worksheets/_rels/sheet9.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drawing" Target="../drawings/drawing5.xml"/><Relationship Id="rId1" Type="http://schemas.openxmlformats.org/officeDocument/2006/relationships/printerSettings" Target="../printerSettings/printerSettings7.bin"/><Relationship Id="rId6" Type="http://schemas.openxmlformats.org/officeDocument/2006/relationships/table" Target="../tables/table23.xml"/><Relationship Id="rId5" Type="http://schemas.openxmlformats.org/officeDocument/2006/relationships/table" Target="../tables/table22.xml"/><Relationship Id="rId4" Type="http://schemas.openxmlformats.org/officeDocument/2006/relationships/table" Target="../tables/table2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A2C4BA-1B0C-4DCB-BEB3-6BCC047847C4}">
  <dimension ref="B2:D15"/>
  <sheetViews>
    <sheetView tabSelected="1" workbookViewId="0"/>
  </sheetViews>
  <sheetFormatPr defaultRowHeight="14.5" x14ac:dyDescent="0.35"/>
  <cols>
    <col min="1" max="1" width="3.81640625" customWidth="1"/>
    <col min="2" max="2" width="23.453125" customWidth="1"/>
    <col min="3" max="3" width="19.81640625" bestFit="1" customWidth="1"/>
    <col min="4" max="4" width="83.54296875" customWidth="1"/>
  </cols>
  <sheetData>
    <row r="2" spans="2:4" x14ac:dyDescent="0.35">
      <c r="B2" s="1" t="s">
        <v>61</v>
      </c>
      <c r="C2" s="1"/>
    </row>
    <row r="4" spans="2:4" x14ac:dyDescent="0.35">
      <c r="B4" s="34" t="s">
        <v>62</v>
      </c>
      <c r="C4" s="34" t="s">
        <v>63</v>
      </c>
      <c r="D4" s="34" t="s">
        <v>64</v>
      </c>
    </row>
    <row r="5" spans="2:4" ht="87" x14ac:dyDescent="0.35">
      <c r="B5" s="38" t="s">
        <v>36</v>
      </c>
      <c r="C5" s="39" t="s">
        <v>68</v>
      </c>
      <c r="D5" s="4" t="s">
        <v>205</v>
      </c>
    </row>
    <row r="6" spans="2:4" ht="72.5" x14ac:dyDescent="0.35">
      <c r="B6" s="38" t="s">
        <v>69</v>
      </c>
      <c r="C6" s="39" t="s">
        <v>68</v>
      </c>
      <c r="D6" s="4" t="s">
        <v>70</v>
      </c>
    </row>
    <row r="7" spans="2:4" ht="29" x14ac:dyDescent="0.35">
      <c r="B7" s="38" t="s">
        <v>157</v>
      </c>
      <c r="C7" s="39" t="s">
        <v>66</v>
      </c>
      <c r="D7" s="4" t="s">
        <v>158</v>
      </c>
    </row>
    <row r="8" spans="2:4" ht="29" x14ac:dyDescent="0.35">
      <c r="B8" s="38" t="s">
        <v>159</v>
      </c>
      <c r="C8" s="39" t="s">
        <v>66</v>
      </c>
      <c r="D8" s="4" t="s">
        <v>160</v>
      </c>
    </row>
    <row r="9" spans="2:4" ht="43.5" x14ac:dyDescent="0.35">
      <c r="B9" s="38" t="s">
        <v>161</v>
      </c>
      <c r="C9" s="39" t="s">
        <v>66</v>
      </c>
      <c r="D9" s="4" t="s">
        <v>165</v>
      </c>
    </row>
    <row r="10" spans="2:4" ht="43.5" x14ac:dyDescent="0.35">
      <c r="B10" s="38" t="s">
        <v>162</v>
      </c>
      <c r="C10" s="39" t="s">
        <v>66</v>
      </c>
      <c r="D10" s="4" t="s">
        <v>166</v>
      </c>
    </row>
    <row r="11" spans="2:4" ht="43.5" x14ac:dyDescent="0.35">
      <c r="B11" s="38" t="s">
        <v>163</v>
      </c>
      <c r="C11" s="39" t="s">
        <v>66</v>
      </c>
      <c r="D11" s="4" t="s">
        <v>167</v>
      </c>
    </row>
    <row r="12" spans="2:4" ht="43.5" x14ac:dyDescent="0.35">
      <c r="B12" s="38" t="s">
        <v>164</v>
      </c>
      <c r="C12" s="39" t="s">
        <v>66</v>
      </c>
      <c r="D12" s="4" t="s">
        <v>168</v>
      </c>
    </row>
    <row r="13" spans="2:4" ht="43.5" x14ac:dyDescent="0.35">
      <c r="B13" s="38" t="s">
        <v>448</v>
      </c>
      <c r="C13" s="39" t="s">
        <v>66</v>
      </c>
      <c r="D13" s="4" t="s">
        <v>449</v>
      </c>
    </row>
    <row r="14" spans="2:4" ht="43.5" x14ac:dyDescent="0.35">
      <c r="B14" s="38" t="s">
        <v>430</v>
      </c>
      <c r="C14" s="39" t="s">
        <v>66</v>
      </c>
      <c r="D14" s="4" t="s">
        <v>431</v>
      </c>
    </row>
    <row r="15" spans="2:4" ht="29" x14ac:dyDescent="0.35">
      <c r="B15" s="38" t="s">
        <v>65</v>
      </c>
      <c r="C15" s="39" t="s">
        <v>66</v>
      </c>
      <c r="D15" s="4" t="s">
        <v>67</v>
      </c>
    </row>
  </sheetData>
  <sheetProtection algorithmName="SHA-512" hashValue="NrabPeEEmwMpU2Yjn+EiwEYP+Tk+VAdRDaqC44+cMhe2I58fize1OxPDDR91IzAojSGOg/CLuC3RrLs7lHS8Og==" saltValue="liUJML0dmKlxGlwttVwYUA==" spinCount="100000" sheet="1" objects="1" scenarios="1"/>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B9AB18-9C10-4177-B44D-E441C26FA5B9}">
  <sheetPr>
    <tabColor theme="8"/>
  </sheetPr>
  <dimension ref="A1:G82"/>
  <sheetViews>
    <sheetView workbookViewId="0"/>
  </sheetViews>
  <sheetFormatPr defaultRowHeight="14.5" x14ac:dyDescent="0.35"/>
  <cols>
    <col min="1" max="1" width="11" customWidth="1"/>
    <col min="2" max="2" width="64.7265625" customWidth="1"/>
    <col min="3" max="3" width="36.81640625" customWidth="1"/>
    <col min="4" max="4" width="44.453125" customWidth="1"/>
    <col min="5" max="5" width="48.81640625" customWidth="1"/>
    <col min="6" max="6" width="32.7265625" customWidth="1"/>
  </cols>
  <sheetData>
    <row r="1" spans="1:7" x14ac:dyDescent="0.35">
      <c r="A1" s="1" t="s">
        <v>75</v>
      </c>
    </row>
    <row r="2" spans="1:7" x14ac:dyDescent="0.35">
      <c r="A2" s="1" t="s">
        <v>119</v>
      </c>
    </row>
    <row r="4" spans="1:7" ht="15" customHeight="1" x14ac:dyDescent="0.35">
      <c r="A4" s="41" t="s">
        <v>121</v>
      </c>
      <c r="B4" t="s">
        <v>120</v>
      </c>
    </row>
    <row r="5" spans="1:7" ht="15" customHeight="1" x14ac:dyDescent="0.35">
      <c r="A5" s="10" t="s">
        <v>123</v>
      </c>
      <c r="B5" t="s">
        <v>122</v>
      </c>
    </row>
    <row r="7" spans="1:7" ht="15" customHeight="1" x14ac:dyDescent="0.35"/>
    <row r="8" spans="1:7" ht="15" customHeight="1" x14ac:dyDescent="0.35">
      <c r="A8" s="1" t="s">
        <v>105</v>
      </c>
      <c r="C8" s="110"/>
    </row>
    <row r="9" spans="1:7" ht="15" customHeight="1" x14ac:dyDescent="0.35">
      <c r="A9" s="58" t="s">
        <v>453</v>
      </c>
    </row>
    <row r="10" spans="1:7" ht="15" customHeight="1" x14ac:dyDescent="0.35"/>
    <row r="11" spans="1:7" ht="15.5" x14ac:dyDescent="0.35">
      <c r="A11" s="40" t="s">
        <v>49</v>
      </c>
      <c r="B11" s="24"/>
      <c r="C11" s="24"/>
      <c r="D11" s="24"/>
      <c r="E11" s="24"/>
      <c r="F11" s="25"/>
    </row>
    <row r="12" spans="1:7" x14ac:dyDescent="0.35">
      <c r="A12" s="26" t="s">
        <v>115</v>
      </c>
      <c r="B12" s="22"/>
      <c r="C12" s="22"/>
      <c r="D12" s="22"/>
      <c r="E12" s="22"/>
      <c r="F12" s="27"/>
    </row>
    <row r="13" spans="1:7" ht="5.15" customHeight="1" x14ac:dyDescent="0.35">
      <c r="A13" s="21"/>
      <c r="B13" s="22"/>
      <c r="C13" s="22"/>
      <c r="D13" s="22"/>
      <c r="E13" s="22"/>
      <c r="F13" s="22"/>
    </row>
    <row r="14" spans="1:7" s="2" customFormat="1" ht="58.5" customHeight="1" x14ac:dyDescent="0.35">
      <c r="A14" s="13" t="s">
        <v>0</v>
      </c>
      <c r="B14" s="14" t="s">
        <v>1</v>
      </c>
      <c r="C14" s="14" t="s">
        <v>2</v>
      </c>
      <c r="D14" s="14" t="s">
        <v>3</v>
      </c>
      <c r="E14" s="14" t="s">
        <v>4</v>
      </c>
      <c r="F14" s="15" t="s">
        <v>5</v>
      </c>
      <c r="G14"/>
    </row>
    <row r="15" spans="1:7" x14ac:dyDescent="0.35">
      <c r="A15" s="42" t="s">
        <v>21</v>
      </c>
      <c r="B15" s="43" t="s">
        <v>6</v>
      </c>
      <c r="C15" s="44" t="s">
        <v>433</v>
      </c>
      <c r="D15" s="45">
        <f>SUM(D16:D19)</f>
        <v>0</v>
      </c>
      <c r="E15" s="46" t="s">
        <v>433</v>
      </c>
      <c r="F15" s="47">
        <f>SUM(F16:F19)</f>
        <v>0</v>
      </c>
    </row>
    <row r="16" spans="1:7" x14ac:dyDescent="0.35">
      <c r="A16" s="12" t="s">
        <v>9</v>
      </c>
      <c r="B16" s="3" t="s">
        <v>17</v>
      </c>
      <c r="C16" s="28" t="s">
        <v>433</v>
      </c>
      <c r="D16" s="105"/>
      <c r="E16" s="29" t="s">
        <v>433</v>
      </c>
      <c r="F16" s="30">
        <f>D16</f>
        <v>0</v>
      </c>
    </row>
    <row r="17" spans="1:6" x14ac:dyDescent="0.35">
      <c r="A17" s="12" t="s">
        <v>11</v>
      </c>
      <c r="B17" s="3" t="s">
        <v>18</v>
      </c>
      <c r="C17" s="28" t="s">
        <v>433</v>
      </c>
      <c r="D17" s="105"/>
      <c r="E17" s="29" t="s">
        <v>433</v>
      </c>
      <c r="F17" s="30">
        <f t="shared" ref="F17:F19" si="0">D17</f>
        <v>0</v>
      </c>
    </row>
    <row r="18" spans="1:6" x14ac:dyDescent="0.35">
      <c r="A18" s="12" t="s">
        <v>12</v>
      </c>
      <c r="B18" s="4" t="s">
        <v>19</v>
      </c>
      <c r="C18" s="28" t="s">
        <v>433</v>
      </c>
      <c r="D18" s="105"/>
      <c r="E18" s="29" t="s">
        <v>433</v>
      </c>
      <c r="F18" s="30">
        <f t="shared" si="0"/>
        <v>0</v>
      </c>
    </row>
    <row r="19" spans="1:6" x14ac:dyDescent="0.35">
      <c r="A19" s="12" t="s">
        <v>13</v>
      </c>
      <c r="B19" s="4" t="s">
        <v>20</v>
      </c>
      <c r="C19" s="28" t="s">
        <v>433</v>
      </c>
      <c r="D19" s="105"/>
      <c r="E19" s="29" t="s">
        <v>433</v>
      </c>
      <c r="F19" s="30">
        <f t="shared" si="0"/>
        <v>0</v>
      </c>
    </row>
    <row r="20" spans="1:6" x14ac:dyDescent="0.35">
      <c r="A20" s="42" t="s">
        <v>22</v>
      </c>
      <c r="B20" s="43" t="s">
        <v>7</v>
      </c>
      <c r="C20" s="44" t="s">
        <v>433</v>
      </c>
      <c r="D20" s="45">
        <f>SUM(D21:D24)</f>
        <v>0</v>
      </c>
      <c r="E20" s="46" t="s">
        <v>433</v>
      </c>
      <c r="F20" s="47">
        <f>SUM(F21:F24)</f>
        <v>0</v>
      </c>
    </row>
    <row r="21" spans="1:6" x14ac:dyDescent="0.35">
      <c r="A21" s="12" t="s">
        <v>9</v>
      </c>
      <c r="B21" s="3" t="s">
        <v>23</v>
      </c>
      <c r="C21" s="28" t="s">
        <v>433</v>
      </c>
      <c r="D21" s="105"/>
      <c r="E21" s="29" t="s">
        <v>433</v>
      </c>
      <c r="F21" s="30">
        <f t="shared" ref="F21:F24" si="1">D21</f>
        <v>0</v>
      </c>
    </row>
    <row r="22" spans="1:6" x14ac:dyDescent="0.35">
      <c r="A22" s="12" t="s">
        <v>11</v>
      </c>
      <c r="B22" s="3" t="s">
        <v>24</v>
      </c>
      <c r="C22" s="28" t="s">
        <v>433</v>
      </c>
      <c r="D22" s="105"/>
      <c r="E22" s="29" t="s">
        <v>433</v>
      </c>
      <c r="F22" s="30">
        <f t="shared" si="1"/>
        <v>0</v>
      </c>
    </row>
    <row r="23" spans="1:6" x14ac:dyDescent="0.35">
      <c r="A23" s="12" t="s">
        <v>12</v>
      </c>
      <c r="B23" s="3" t="s">
        <v>25</v>
      </c>
      <c r="C23" s="28" t="s">
        <v>433</v>
      </c>
      <c r="D23" s="105"/>
      <c r="E23" s="29" t="s">
        <v>433</v>
      </c>
      <c r="F23" s="30">
        <f t="shared" si="1"/>
        <v>0</v>
      </c>
    </row>
    <row r="24" spans="1:6" x14ac:dyDescent="0.35">
      <c r="A24" s="12" t="s">
        <v>13</v>
      </c>
      <c r="B24" s="3" t="s">
        <v>26</v>
      </c>
      <c r="C24" s="28" t="s">
        <v>433</v>
      </c>
      <c r="D24" s="105"/>
      <c r="E24" s="29" t="s">
        <v>433</v>
      </c>
      <c r="F24" s="30">
        <f t="shared" si="1"/>
        <v>0</v>
      </c>
    </row>
    <row r="25" spans="1:6" x14ac:dyDescent="0.35">
      <c r="A25" s="42" t="s">
        <v>27</v>
      </c>
      <c r="B25" s="43" t="s">
        <v>8</v>
      </c>
      <c r="C25" s="44" t="s">
        <v>433</v>
      </c>
      <c r="D25" s="45">
        <f>SUM(D26:D31)</f>
        <v>0</v>
      </c>
      <c r="E25" s="46" t="s">
        <v>433</v>
      </c>
      <c r="F25" s="47">
        <f>SUM(F26:F31)</f>
        <v>0</v>
      </c>
    </row>
    <row r="26" spans="1:6" x14ac:dyDescent="0.35">
      <c r="A26" s="12" t="s">
        <v>9</v>
      </c>
      <c r="B26" s="3" t="s">
        <v>14</v>
      </c>
      <c r="C26" s="28" t="s">
        <v>433</v>
      </c>
      <c r="D26" s="105"/>
      <c r="E26" s="29" t="s">
        <v>433</v>
      </c>
      <c r="F26" s="30">
        <f t="shared" ref="F26:F31" si="2">D26</f>
        <v>0</v>
      </c>
    </row>
    <row r="27" spans="1:6" x14ac:dyDescent="0.35">
      <c r="A27" s="12" t="s">
        <v>11</v>
      </c>
      <c r="B27" s="4" t="s">
        <v>35</v>
      </c>
      <c r="C27" s="28" t="s">
        <v>433</v>
      </c>
      <c r="D27" s="105"/>
      <c r="E27" s="29" t="s">
        <v>433</v>
      </c>
      <c r="F27" s="30">
        <f t="shared" si="2"/>
        <v>0</v>
      </c>
    </row>
    <row r="28" spans="1:6" x14ac:dyDescent="0.35">
      <c r="A28" s="12" t="s">
        <v>12</v>
      </c>
      <c r="B28" s="4" t="s">
        <v>50</v>
      </c>
      <c r="C28" s="28" t="s">
        <v>433</v>
      </c>
      <c r="D28" s="105"/>
      <c r="E28" s="29" t="s">
        <v>433</v>
      </c>
      <c r="F28" s="30">
        <f t="shared" si="2"/>
        <v>0</v>
      </c>
    </row>
    <row r="29" spans="1:6" x14ac:dyDescent="0.35">
      <c r="A29" s="12" t="s">
        <v>13</v>
      </c>
      <c r="B29" s="3" t="s">
        <v>51</v>
      </c>
      <c r="C29" s="28" t="s">
        <v>433</v>
      </c>
      <c r="D29" s="105"/>
      <c r="E29" s="29" t="s">
        <v>433</v>
      </c>
      <c r="F29" s="30">
        <f t="shared" si="2"/>
        <v>0</v>
      </c>
    </row>
    <row r="30" spans="1:6" x14ac:dyDescent="0.35">
      <c r="A30" s="12" t="s">
        <v>10</v>
      </c>
      <c r="B30" s="3" t="s">
        <v>15</v>
      </c>
      <c r="C30" s="28" t="s">
        <v>433</v>
      </c>
      <c r="D30" s="105"/>
      <c r="E30" s="29" t="s">
        <v>433</v>
      </c>
      <c r="F30" s="30">
        <f t="shared" si="2"/>
        <v>0</v>
      </c>
    </row>
    <row r="31" spans="1:6" x14ac:dyDescent="0.35">
      <c r="A31" s="12" t="s">
        <v>52</v>
      </c>
      <c r="B31" s="3" t="s">
        <v>59</v>
      </c>
      <c r="C31" s="28" t="s">
        <v>433</v>
      </c>
      <c r="D31" s="105"/>
      <c r="E31" s="29" t="s">
        <v>433</v>
      </c>
      <c r="F31" s="30">
        <f t="shared" si="2"/>
        <v>0</v>
      </c>
    </row>
    <row r="32" spans="1:6" x14ac:dyDescent="0.35">
      <c r="A32" s="42" t="s">
        <v>28</v>
      </c>
      <c r="B32" s="43" t="s">
        <v>54</v>
      </c>
      <c r="C32" s="48" t="s">
        <v>433</v>
      </c>
      <c r="D32" s="105"/>
      <c r="E32" s="46" t="s">
        <v>433</v>
      </c>
      <c r="F32" s="47">
        <f>D32</f>
        <v>0</v>
      </c>
    </row>
    <row r="33" spans="1:7" x14ac:dyDescent="0.35">
      <c r="A33" s="42" t="s">
        <v>29</v>
      </c>
      <c r="B33" s="43" t="s">
        <v>60</v>
      </c>
      <c r="C33" s="48" t="s">
        <v>433</v>
      </c>
      <c r="D33" s="105"/>
      <c r="E33" s="46" t="s">
        <v>433</v>
      </c>
      <c r="F33" s="47">
        <f>D33</f>
        <v>0</v>
      </c>
    </row>
    <row r="34" spans="1:7" x14ac:dyDescent="0.35">
      <c r="A34" s="42" t="s">
        <v>30</v>
      </c>
      <c r="B34" s="43" t="s">
        <v>45</v>
      </c>
      <c r="C34" s="48" t="s">
        <v>433</v>
      </c>
      <c r="D34" s="105"/>
      <c r="E34" s="46" t="s">
        <v>433</v>
      </c>
      <c r="F34" s="47">
        <f>D34</f>
        <v>0</v>
      </c>
    </row>
    <row r="35" spans="1:7" s="1" customFormat="1" x14ac:dyDescent="0.35">
      <c r="A35" s="49"/>
      <c r="B35" s="57" t="s">
        <v>31</v>
      </c>
      <c r="C35" s="54" t="s">
        <v>433</v>
      </c>
      <c r="D35" s="51">
        <f>SUM(D15,D20,D32,D25,D33,D34)</f>
        <v>0</v>
      </c>
      <c r="E35" s="55" t="s">
        <v>433</v>
      </c>
      <c r="F35" s="52">
        <f>SUM(F15,F20,F32,F25,F33,F34)</f>
        <v>0</v>
      </c>
    </row>
    <row r="38" spans="1:7" ht="15.5" x14ac:dyDescent="0.35">
      <c r="A38" s="40" t="s">
        <v>48</v>
      </c>
      <c r="B38" s="24"/>
      <c r="C38" s="24"/>
      <c r="D38" s="24"/>
      <c r="E38" s="24"/>
      <c r="F38" s="25"/>
    </row>
    <row r="39" spans="1:7" ht="15" customHeight="1" x14ac:dyDescent="0.35">
      <c r="A39" s="128" t="s">
        <v>169</v>
      </c>
      <c r="B39" s="129"/>
      <c r="C39" s="129"/>
      <c r="D39" s="129"/>
      <c r="E39" s="129"/>
      <c r="F39" s="130"/>
    </row>
    <row r="40" spans="1:7" ht="15" customHeight="1" x14ac:dyDescent="0.35">
      <c r="A40" s="128"/>
      <c r="B40" s="129"/>
      <c r="C40" s="129"/>
      <c r="D40" s="129"/>
      <c r="E40" s="129"/>
      <c r="F40" s="130"/>
    </row>
    <row r="41" spans="1:7" ht="15" customHeight="1" x14ac:dyDescent="0.35">
      <c r="A41" s="128"/>
      <c r="B41" s="129"/>
      <c r="C41" s="129"/>
      <c r="D41" s="129"/>
      <c r="E41" s="129"/>
      <c r="F41" s="130"/>
    </row>
    <row r="42" spans="1:7" ht="15" customHeight="1" x14ac:dyDescent="0.35">
      <c r="A42" s="128"/>
      <c r="B42" s="129"/>
      <c r="C42" s="129"/>
      <c r="D42" s="129"/>
      <c r="E42" s="129"/>
      <c r="F42" s="130"/>
    </row>
    <row r="43" spans="1:7" x14ac:dyDescent="0.35">
      <c r="A43" s="131"/>
      <c r="B43" s="132"/>
      <c r="C43" s="132"/>
      <c r="D43" s="132"/>
      <c r="E43" s="132"/>
      <c r="F43" s="133"/>
    </row>
    <row r="44" spans="1:7" ht="5.15" customHeight="1" x14ac:dyDescent="0.35">
      <c r="A44" s="1"/>
    </row>
    <row r="45" spans="1:7" s="2" customFormat="1" ht="58.5" customHeight="1" x14ac:dyDescent="0.35">
      <c r="A45" s="13" t="s">
        <v>0</v>
      </c>
      <c r="B45" s="14" t="s">
        <v>1</v>
      </c>
      <c r="C45" s="14" t="s">
        <v>2</v>
      </c>
      <c r="D45" s="14" t="s">
        <v>3</v>
      </c>
      <c r="E45" s="14" t="s">
        <v>4</v>
      </c>
      <c r="F45" s="15" t="s">
        <v>5</v>
      </c>
      <c r="G45"/>
    </row>
    <row r="46" spans="1:7" x14ac:dyDescent="0.35">
      <c r="A46" s="42" t="s">
        <v>21</v>
      </c>
      <c r="B46" s="43" t="s">
        <v>6</v>
      </c>
      <c r="C46" s="44"/>
      <c r="D46" s="46">
        <f>SUM(D47:D50)</f>
        <v>0</v>
      </c>
      <c r="E46" s="46">
        <f>SUM(E47:E50)</f>
        <v>0</v>
      </c>
      <c r="F46" s="47">
        <f>SUM(F47:F50)</f>
        <v>0</v>
      </c>
    </row>
    <row r="47" spans="1:7" x14ac:dyDescent="0.35">
      <c r="A47" s="12" t="s">
        <v>9</v>
      </c>
      <c r="B47" s="3" t="s">
        <v>17</v>
      </c>
      <c r="C47" s="107" t="str">
        <f>IF($C$8="","NA",IF($C$8="Coastal Medical",'Backup Data'!D5,'Backup Data'!E5))</f>
        <v>NA</v>
      </c>
      <c r="D47" s="29" t="str">
        <f>IF(C47="NA","NA",C47*F47)</f>
        <v>NA</v>
      </c>
      <c r="E47" s="29" t="str">
        <f>IF(C47="NA","NA",((1-C47)*F47))</f>
        <v>NA</v>
      </c>
      <c r="F47" s="106"/>
    </row>
    <row r="48" spans="1:7" x14ac:dyDescent="0.35">
      <c r="A48" s="12" t="s">
        <v>11</v>
      </c>
      <c r="B48" s="3" t="s">
        <v>18</v>
      </c>
      <c r="C48" s="107" t="str">
        <f>IF($C$8="","NA",IF($C$8="Coastal Medical",'Backup Data'!D6,'Backup Data'!E6))</f>
        <v>NA</v>
      </c>
      <c r="D48" s="29" t="str">
        <f>IF(C48="NA","NA",C48*F48)</f>
        <v>NA</v>
      </c>
      <c r="E48" s="29" t="str">
        <f>IF(C48="NA","NA",((1-C48)*F48))</f>
        <v>NA</v>
      </c>
      <c r="F48" s="106"/>
    </row>
    <row r="49" spans="1:6" x14ac:dyDescent="0.35">
      <c r="A49" s="12" t="s">
        <v>12</v>
      </c>
      <c r="B49" s="4" t="s">
        <v>19</v>
      </c>
      <c r="C49" s="107" t="str">
        <f>IF($C$8="","NA",IF($C$8="Coastal Medical",'Backup Data'!D7,'Backup Data'!E7))</f>
        <v>NA</v>
      </c>
      <c r="D49" s="29" t="str">
        <f>IF(C49="NA","NA",C49*F49)</f>
        <v>NA</v>
      </c>
      <c r="E49" s="29" t="str">
        <f>IF(C49="NA","NA",((1-C49)*F49))</f>
        <v>NA</v>
      </c>
      <c r="F49" s="106"/>
    </row>
    <row r="50" spans="1:6" x14ac:dyDescent="0.35">
      <c r="A50" s="12" t="s">
        <v>13</v>
      </c>
      <c r="B50" s="4" t="s">
        <v>20</v>
      </c>
      <c r="C50" s="107" t="str">
        <f>IF($C$8="","NA",IF($C$8="Coastal Medical",'Backup Data'!D8,'Backup Data'!E8))</f>
        <v>NA</v>
      </c>
      <c r="D50" s="29" t="str">
        <f>IF(C50="NA","NA",C50*F50)</f>
        <v>NA</v>
      </c>
      <c r="E50" s="29" t="str">
        <f>IF(C50="NA","NA",((1-C50)*F50))</f>
        <v>NA</v>
      </c>
      <c r="F50" s="106"/>
    </row>
    <row r="51" spans="1:6" x14ac:dyDescent="0.35">
      <c r="A51" s="42" t="s">
        <v>22</v>
      </c>
      <c r="B51" s="43" t="s">
        <v>58</v>
      </c>
      <c r="C51" s="44"/>
      <c r="D51" s="46">
        <f>SUM(D52:D55)</f>
        <v>0</v>
      </c>
      <c r="E51" s="46">
        <f>SUM(E52:E55)</f>
        <v>0</v>
      </c>
      <c r="F51" s="47">
        <f>SUM(F52:F55)</f>
        <v>0</v>
      </c>
    </row>
    <row r="52" spans="1:6" x14ac:dyDescent="0.35">
      <c r="A52" s="12" t="s">
        <v>9</v>
      </c>
      <c r="B52" s="3" t="s">
        <v>23</v>
      </c>
      <c r="C52" s="107" t="str">
        <f>IF($C$8="","NA",IF($C$8="Coastal Medical",'Backup Data'!D10,'Backup Data'!E10))</f>
        <v>NA</v>
      </c>
      <c r="D52" s="29" t="str">
        <f>IF(C52="NA","NA",C52*F52)</f>
        <v>NA</v>
      </c>
      <c r="E52" s="29" t="str">
        <f>IF(C52="NA","NA",((1-C52)*F52))</f>
        <v>NA</v>
      </c>
      <c r="F52" s="106"/>
    </row>
    <row r="53" spans="1:6" x14ac:dyDescent="0.35">
      <c r="A53" s="12" t="s">
        <v>11</v>
      </c>
      <c r="B53" s="3" t="s">
        <v>24</v>
      </c>
      <c r="C53" s="107" t="str">
        <f>IF($C$8="","NA",IF($C$8="Coastal Medical",'Backup Data'!D11,'Backup Data'!E11))</f>
        <v>NA</v>
      </c>
      <c r="D53" s="29" t="str">
        <f>IF(C53="NA","NA",C53*F53)</f>
        <v>NA</v>
      </c>
      <c r="E53" s="29" t="str">
        <f>IF(C53="NA","NA",((1-C53)*F53))</f>
        <v>NA</v>
      </c>
      <c r="F53" s="106"/>
    </row>
    <row r="54" spans="1:6" x14ac:dyDescent="0.35">
      <c r="A54" s="12" t="s">
        <v>12</v>
      </c>
      <c r="B54" s="3" t="s">
        <v>25</v>
      </c>
      <c r="C54" s="107" t="str">
        <f>IF($C$8="","NA",IF($C$8="Coastal Medical",'Backup Data'!D12,'Backup Data'!E12))</f>
        <v>NA</v>
      </c>
      <c r="D54" s="29" t="str">
        <f>IF(C54="NA","NA",C54*F54)</f>
        <v>NA</v>
      </c>
      <c r="E54" s="29" t="str">
        <f>IF(C54="NA","NA",((1-C54)*F54))</f>
        <v>NA</v>
      </c>
      <c r="F54" s="106"/>
    </row>
    <row r="55" spans="1:6" x14ac:dyDescent="0.35">
      <c r="A55" s="12" t="s">
        <v>13</v>
      </c>
      <c r="B55" s="3" t="s">
        <v>26</v>
      </c>
      <c r="C55" s="107" t="str">
        <f>IF($C$8="","NA",IF($C$8="Coastal Medical",'Backup Data'!D13,'Backup Data'!E13))</f>
        <v>NA</v>
      </c>
      <c r="D55" s="29" t="str">
        <f>IF(C55="NA","NA",C55*F55)</f>
        <v>NA</v>
      </c>
      <c r="E55" s="29" t="str">
        <f>IF(C55="NA","NA",((1-C55)*F55))</f>
        <v>NA</v>
      </c>
      <c r="F55" s="106"/>
    </row>
    <row r="56" spans="1:6" x14ac:dyDescent="0.35">
      <c r="A56" s="42" t="s">
        <v>27</v>
      </c>
      <c r="B56" s="43" t="s">
        <v>8</v>
      </c>
      <c r="C56" s="44"/>
      <c r="D56" s="46">
        <f>SUM(D57:D62)</f>
        <v>0</v>
      </c>
      <c r="E56" s="46">
        <f>SUM(E57:E62)</f>
        <v>0</v>
      </c>
      <c r="F56" s="47">
        <f>SUM(F57:F62)</f>
        <v>0</v>
      </c>
    </row>
    <row r="57" spans="1:6" x14ac:dyDescent="0.35">
      <c r="A57" s="12" t="s">
        <v>9</v>
      </c>
      <c r="B57" s="3" t="s">
        <v>14</v>
      </c>
      <c r="C57" s="107" t="str">
        <f>IF($C$8="","NA",IF($C$8="Coastal Medical",'Backup Data'!D15,'Backup Data'!E15))</f>
        <v>NA</v>
      </c>
      <c r="D57" s="29" t="str">
        <f t="shared" ref="D57:D65" si="3">IF(C57="NA","NA",C57*F57)</f>
        <v>NA</v>
      </c>
      <c r="E57" s="29" t="str">
        <f t="shared" ref="E57:E65" si="4">IF(C57="NA","NA",((1-C57)*F57))</f>
        <v>NA</v>
      </c>
      <c r="F57" s="106"/>
    </row>
    <row r="58" spans="1:6" x14ac:dyDescent="0.35">
      <c r="A58" s="12" t="s">
        <v>11</v>
      </c>
      <c r="B58" s="4" t="s">
        <v>35</v>
      </c>
      <c r="C58" s="107" t="str">
        <f>IF($C$8="","NA",IF($C$8="Coastal Medical",'Backup Data'!D16,'Backup Data'!E16))</f>
        <v>NA</v>
      </c>
      <c r="D58" s="29" t="str">
        <f t="shared" si="3"/>
        <v>NA</v>
      </c>
      <c r="E58" s="29" t="str">
        <f t="shared" si="4"/>
        <v>NA</v>
      </c>
      <c r="F58" s="106"/>
    </row>
    <row r="59" spans="1:6" x14ac:dyDescent="0.35">
      <c r="A59" s="12" t="s">
        <v>12</v>
      </c>
      <c r="B59" s="4" t="s">
        <v>50</v>
      </c>
      <c r="C59" s="107" t="str">
        <f>IF($C$8="","NA",IF($C$8="Coastal Medical",'Backup Data'!D17,'Backup Data'!E17))</f>
        <v>NA</v>
      </c>
      <c r="D59" s="29" t="str">
        <f t="shared" si="3"/>
        <v>NA</v>
      </c>
      <c r="E59" s="29" t="str">
        <f t="shared" si="4"/>
        <v>NA</v>
      </c>
      <c r="F59" s="106"/>
    </row>
    <row r="60" spans="1:6" x14ac:dyDescent="0.35">
      <c r="A60" s="12" t="s">
        <v>13</v>
      </c>
      <c r="B60" s="3" t="s">
        <v>51</v>
      </c>
      <c r="C60" s="107" t="str">
        <f>IF($C$8="","NA",IF($C$8="Coastal Medical",'Backup Data'!D18,'Backup Data'!E18))</f>
        <v>NA</v>
      </c>
      <c r="D60" s="29" t="str">
        <f t="shared" si="3"/>
        <v>NA</v>
      </c>
      <c r="E60" s="29" t="str">
        <f t="shared" si="4"/>
        <v>NA</v>
      </c>
      <c r="F60" s="106"/>
    </row>
    <row r="61" spans="1:6" x14ac:dyDescent="0.35">
      <c r="A61" s="12" t="s">
        <v>10</v>
      </c>
      <c r="B61" s="3" t="s">
        <v>15</v>
      </c>
      <c r="C61" s="107" t="str">
        <f>IF($C$8="","NA",IF($C$8="Coastal Medical",'Backup Data'!D19,'Backup Data'!E19))</f>
        <v>NA</v>
      </c>
      <c r="D61" s="29" t="str">
        <f t="shared" si="3"/>
        <v>NA</v>
      </c>
      <c r="E61" s="29" t="str">
        <f t="shared" si="4"/>
        <v>NA</v>
      </c>
      <c r="F61" s="106"/>
    </row>
    <row r="62" spans="1:6" x14ac:dyDescent="0.35">
      <c r="A62" s="12" t="s">
        <v>52</v>
      </c>
      <c r="B62" s="3" t="s">
        <v>59</v>
      </c>
      <c r="C62" s="107" t="str">
        <f>IF($C$8="","NA",IF($C$8="Coastal Medical",'Backup Data'!D20,'Backup Data'!E20))</f>
        <v>NA</v>
      </c>
      <c r="D62" s="29" t="str">
        <f t="shared" si="3"/>
        <v>NA</v>
      </c>
      <c r="E62" s="29" t="str">
        <f t="shared" si="4"/>
        <v>NA</v>
      </c>
      <c r="F62" s="106"/>
    </row>
    <row r="63" spans="1:6" x14ac:dyDescent="0.35">
      <c r="A63" s="42" t="s">
        <v>28</v>
      </c>
      <c r="B63" s="43" t="s">
        <v>54</v>
      </c>
      <c r="C63" s="108" t="str">
        <f>IF($C$8="","NA",IF($C$8="Coastal Medical",'Backup Data'!D21,'Backup Data'!E21))</f>
        <v>NA</v>
      </c>
      <c r="D63" s="46" t="str">
        <f t="shared" si="3"/>
        <v>NA</v>
      </c>
      <c r="E63" s="46" t="str">
        <f t="shared" si="4"/>
        <v>NA</v>
      </c>
      <c r="F63" s="106"/>
    </row>
    <row r="64" spans="1:6" x14ac:dyDescent="0.35">
      <c r="A64" s="42" t="s">
        <v>29</v>
      </c>
      <c r="B64" s="43" t="s">
        <v>60</v>
      </c>
      <c r="C64" s="108" t="str">
        <f>IF($C$8="","NA",IF($C$8="Coastal Medical",'Backup Data'!D22,'Backup Data'!E22))</f>
        <v>NA</v>
      </c>
      <c r="D64" s="46" t="str">
        <f t="shared" si="3"/>
        <v>NA</v>
      </c>
      <c r="E64" s="46" t="str">
        <f t="shared" si="4"/>
        <v>NA</v>
      </c>
      <c r="F64" s="106"/>
    </row>
    <row r="65" spans="1:6" x14ac:dyDescent="0.35">
      <c r="A65" s="42" t="s">
        <v>30</v>
      </c>
      <c r="B65" s="43" t="s">
        <v>53</v>
      </c>
      <c r="C65" s="108" t="str">
        <f>IF($C$8="","NA",IF($C$8="Coastal Medical",'Backup Data'!D23,'Backup Data'!E23))</f>
        <v>NA</v>
      </c>
      <c r="D65" s="46" t="str">
        <f t="shared" si="3"/>
        <v>NA</v>
      </c>
      <c r="E65" s="46" t="str">
        <f t="shared" si="4"/>
        <v>NA</v>
      </c>
      <c r="F65" s="106"/>
    </row>
    <row r="66" spans="1:6" s="1" customFormat="1" x14ac:dyDescent="0.35">
      <c r="A66" s="49"/>
      <c r="B66" s="50" t="s">
        <v>31</v>
      </c>
      <c r="C66" s="54"/>
      <c r="D66" s="55">
        <f>SUM(D46,D51,D63,D56,D64,D65)</f>
        <v>0</v>
      </c>
      <c r="E66" s="55">
        <f>SUM(E46,E51,E63,E56,E64,E65)</f>
        <v>0</v>
      </c>
      <c r="F66" s="52">
        <f>SUM(F46,F51,F63,F56,F64,F65)</f>
        <v>0</v>
      </c>
    </row>
    <row r="69" spans="1:6" ht="15.5" x14ac:dyDescent="0.35">
      <c r="A69" s="40" t="s">
        <v>46</v>
      </c>
      <c r="B69" s="24"/>
      <c r="C69" s="24"/>
      <c r="D69" s="24"/>
      <c r="E69" s="24"/>
      <c r="F69" s="25"/>
    </row>
    <row r="70" spans="1:6" x14ac:dyDescent="0.35">
      <c r="A70" s="26" t="s">
        <v>116</v>
      </c>
      <c r="B70" s="22"/>
      <c r="C70" s="22"/>
      <c r="D70" s="22"/>
      <c r="E70" s="22"/>
      <c r="F70" s="27"/>
    </row>
    <row r="71" spans="1:6" ht="5.15" customHeight="1" x14ac:dyDescent="0.35">
      <c r="A71" s="1"/>
    </row>
    <row r="72" spans="1:6" x14ac:dyDescent="0.35">
      <c r="A72" s="13" t="s">
        <v>117</v>
      </c>
      <c r="B72" s="14" t="s">
        <v>1</v>
      </c>
      <c r="C72" s="14" t="s">
        <v>2</v>
      </c>
      <c r="D72" s="14" t="s">
        <v>3</v>
      </c>
      <c r="E72" s="14" t="s">
        <v>4</v>
      </c>
      <c r="F72" s="15" t="s">
        <v>5</v>
      </c>
    </row>
    <row r="73" spans="1:6" s="1" customFormat="1" x14ac:dyDescent="0.35">
      <c r="A73" s="53"/>
      <c r="B73" s="50" t="s">
        <v>32</v>
      </c>
      <c r="C73" s="54" t="s">
        <v>433</v>
      </c>
      <c r="D73" s="54" t="s">
        <v>433</v>
      </c>
      <c r="E73" s="55">
        <f>F73</f>
        <v>0</v>
      </c>
      <c r="F73" s="109"/>
    </row>
    <row r="76" spans="1:6" x14ac:dyDescent="0.35">
      <c r="D76" s="23" t="s">
        <v>47</v>
      </c>
      <c r="E76" s="24"/>
      <c r="F76" s="25"/>
    </row>
    <row r="77" spans="1:6" x14ac:dyDescent="0.35">
      <c r="D77" s="134" t="s">
        <v>118</v>
      </c>
      <c r="E77" s="135"/>
      <c r="F77" s="136"/>
    </row>
    <row r="78" spans="1:6" x14ac:dyDescent="0.35">
      <c r="D78" s="134"/>
      <c r="E78" s="135"/>
      <c r="F78" s="136"/>
    </row>
    <row r="79" spans="1:6" x14ac:dyDescent="0.35">
      <c r="D79" s="137"/>
      <c r="E79" s="138"/>
      <c r="F79" s="139"/>
    </row>
    <row r="80" spans="1:6" ht="5.15" customHeight="1" x14ac:dyDescent="0.35"/>
    <row r="81" spans="4:6" x14ac:dyDescent="0.35">
      <c r="D81" s="13" t="s">
        <v>33</v>
      </c>
      <c r="E81" s="14" t="s">
        <v>34</v>
      </c>
      <c r="F81" s="15" t="s">
        <v>5</v>
      </c>
    </row>
    <row r="82" spans="4:6" x14ac:dyDescent="0.35">
      <c r="D82" s="56">
        <f>D66+D35</f>
        <v>0</v>
      </c>
      <c r="E82" s="51">
        <f>E66+E73</f>
        <v>0</v>
      </c>
      <c r="F82" s="52">
        <f>D82+E82</f>
        <v>0</v>
      </c>
    </row>
  </sheetData>
  <sheetProtection algorithmName="SHA-512" hashValue="zULm21dD/vxzE1fWo3vhim/eYEWz4IgLg6I3FVeHfUBSw0U8DCKKZ3yiALJzQquw0EbnzI6pqzAe0lE78cFESw==" saltValue="KXelXAl691EEpysDazSQgQ==" spinCount="100000" sheet="1" objects="1" scenarios="1"/>
  <mergeCells count="2">
    <mergeCell ref="A39:F43"/>
    <mergeCell ref="D77:F79"/>
  </mergeCells>
  <pageMargins left="0.7" right="0.7" top="0.75" bottom="0.75" header="0.3" footer="0.3"/>
  <pageSetup orientation="portrait" horizontalDpi="1200" verticalDpi="1200" r:id="rId1"/>
  <drawing r:id="rId2"/>
  <tableParts count="4">
    <tablePart r:id="rId3"/>
    <tablePart r:id="rId4"/>
    <tablePart r:id="rId5"/>
    <tablePart r:id="rId6"/>
  </tableParts>
  <extLst>
    <ext xmlns:x14="http://schemas.microsoft.com/office/spreadsheetml/2009/9/main" uri="{CCE6A557-97BC-4b89-ADB6-D9C93CAAB3DF}">
      <x14:dataValidations xmlns:xm="http://schemas.microsoft.com/office/excel/2006/main" count="1">
        <x14:dataValidation type="list" allowBlank="1" showInputMessage="1" showErrorMessage="1" xr:uid="{488084CA-3F16-484F-B6C8-5A3DC84DB818}">
          <x14:formula1>
            <xm:f>'Reference Tables'!$A$17:$A$21</xm:f>
          </x14:formula1>
          <xm:sqref>C8</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9297D1-8A62-4AE0-A34C-16964172FE23}">
  <sheetPr>
    <tabColor theme="3"/>
  </sheetPr>
  <dimension ref="A1:G82"/>
  <sheetViews>
    <sheetView workbookViewId="0">
      <selection activeCell="A39" sqref="A39:F43"/>
    </sheetView>
  </sheetViews>
  <sheetFormatPr defaultRowHeight="14.5" x14ac:dyDescent="0.35"/>
  <cols>
    <col min="1" max="1" width="11" customWidth="1"/>
    <col min="2" max="2" width="64.7265625" customWidth="1"/>
    <col min="3" max="3" width="36.81640625" customWidth="1"/>
    <col min="4" max="4" width="44.453125" customWidth="1"/>
    <col min="5" max="5" width="48.81640625" customWidth="1"/>
    <col min="6" max="6" width="32.7265625" customWidth="1"/>
  </cols>
  <sheetData>
    <row r="1" spans="1:7" x14ac:dyDescent="0.35">
      <c r="A1" s="1" t="s">
        <v>75</v>
      </c>
    </row>
    <row r="2" spans="1:7" x14ac:dyDescent="0.35">
      <c r="A2" s="1" t="s">
        <v>119</v>
      </c>
    </row>
    <row r="4" spans="1:7" ht="15" customHeight="1" x14ac:dyDescent="0.35">
      <c r="A4" s="41" t="s">
        <v>121</v>
      </c>
      <c r="B4" t="s">
        <v>120</v>
      </c>
    </row>
    <row r="5" spans="1:7" ht="15" customHeight="1" x14ac:dyDescent="0.35">
      <c r="A5" s="10" t="s">
        <v>123</v>
      </c>
      <c r="B5" t="s">
        <v>122</v>
      </c>
    </row>
    <row r="7" spans="1:7" ht="15" customHeight="1" x14ac:dyDescent="0.35"/>
    <row r="8" spans="1:7" ht="15" customHeight="1" x14ac:dyDescent="0.35">
      <c r="A8" s="1" t="s">
        <v>432</v>
      </c>
    </row>
    <row r="9" spans="1:7" ht="15" customHeight="1" x14ac:dyDescent="0.35"/>
    <row r="10" spans="1:7" ht="15" customHeight="1" x14ac:dyDescent="0.35"/>
    <row r="11" spans="1:7" ht="15.5" x14ac:dyDescent="0.35">
      <c r="A11" s="40" t="s">
        <v>49</v>
      </c>
      <c r="B11" s="24"/>
      <c r="C11" s="24"/>
      <c r="D11" s="24"/>
      <c r="E11" s="24"/>
      <c r="F11" s="25"/>
    </row>
    <row r="12" spans="1:7" x14ac:dyDescent="0.35">
      <c r="A12" s="26" t="s">
        <v>115</v>
      </c>
      <c r="B12" s="22"/>
      <c r="C12" s="22"/>
      <c r="D12" s="22"/>
      <c r="E12" s="22"/>
      <c r="F12" s="27"/>
    </row>
    <row r="13" spans="1:7" ht="5.15" customHeight="1" x14ac:dyDescent="0.35">
      <c r="A13" s="21"/>
      <c r="B13" s="22"/>
      <c r="C13" s="22"/>
      <c r="D13" s="22"/>
      <c r="E13" s="22"/>
      <c r="F13" s="22"/>
    </row>
    <row r="14" spans="1:7" s="2" customFormat="1" ht="58.5" customHeight="1" x14ac:dyDescent="0.35">
      <c r="A14" s="13" t="s">
        <v>0</v>
      </c>
      <c r="B14" s="14" t="s">
        <v>1</v>
      </c>
      <c r="C14" s="14" t="s">
        <v>2</v>
      </c>
      <c r="D14" s="14" t="s">
        <v>3</v>
      </c>
      <c r="E14" s="14" t="s">
        <v>4</v>
      </c>
      <c r="F14" s="15" t="s">
        <v>5</v>
      </c>
      <c r="G14"/>
    </row>
    <row r="15" spans="1:7" x14ac:dyDescent="0.35">
      <c r="A15" s="42" t="s">
        <v>21</v>
      </c>
      <c r="B15" s="43" t="s">
        <v>6</v>
      </c>
      <c r="C15" s="44" t="s">
        <v>433</v>
      </c>
      <c r="D15" s="45">
        <f>SUM(D16:D19)</f>
        <v>0</v>
      </c>
      <c r="E15" s="46" t="s">
        <v>433</v>
      </c>
      <c r="F15" s="47">
        <f>SUM(F16:F19)</f>
        <v>0</v>
      </c>
    </row>
    <row r="16" spans="1:7" x14ac:dyDescent="0.35">
      <c r="A16" s="12" t="s">
        <v>9</v>
      </c>
      <c r="B16" s="3" t="s">
        <v>17</v>
      </c>
      <c r="C16" s="28" t="s">
        <v>433</v>
      </c>
      <c r="D16" s="105"/>
      <c r="E16" s="29" t="s">
        <v>433</v>
      </c>
      <c r="F16" s="30">
        <f>D16</f>
        <v>0</v>
      </c>
    </row>
    <row r="17" spans="1:6" x14ac:dyDescent="0.35">
      <c r="A17" s="12" t="s">
        <v>11</v>
      </c>
      <c r="B17" s="3" t="s">
        <v>18</v>
      </c>
      <c r="C17" s="28" t="s">
        <v>433</v>
      </c>
      <c r="D17" s="105"/>
      <c r="E17" s="29" t="s">
        <v>433</v>
      </c>
      <c r="F17" s="30">
        <f t="shared" ref="F17:F19" si="0">D17</f>
        <v>0</v>
      </c>
    </row>
    <row r="18" spans="1:6" x14ac:dyDescent="0.35">
      <c r="A18" s="12" t="s">
        <v>12</v>
      </c>
      <c r="B18" s="4" t="s">
        <v>19</v>
      </c>
      <c r="C18" s="28" t="s">
        <v>433</v>
      </c>
      <c r="D18" s="105"/>
      <c r="E18" s="29" t="s">
        <v>433</v>
      </c>
      <c r="F18" s="30">
        <f t="shared" si="0"/>
        <v>0</v>
      </c>
    </row>
    <row r="19" spans="1:6" x14ac:dyDescent="0.35">
      <c r="A19" s="12" t="s">
        <v>13</v>
      </c>
      <c r="B19" s="4" t="s">
        <v>20</v>
      </c>
      <c r="C19" s="28" t="s">
        <v>433</v>
      </c>
      <c r="D19" s="105"/>
      <c r="E19" s="29" t="s">
        <v>433</v>
      </c>
      <c r="F19" s="30">
        <f t="shared" si="0"/>
        <v>0</v>
      </c>
    </row>
    <row r="20" spans="1:6" x14ac:dyDescent="0.35">
      <c r="A20" s="42" t="s">
        <v>22</v>
      </c>
      <c r="B20" s="43" t="s">
        <v>7</v>
      </c>
      <c r="C20" s="44" t="s">
        <v>433</v>
      </c>
      <c r="D20" s="45">
        <f>SUM(D21:D24)</f>
        <v>0</v>
      </c>
      <c r="E20" s="46" t="s">
        <v>433</v>
      </c>
      <c r="F20" s="47">
        <f>SUM(F21:F24)</f>
        <v>0</v>
      </c>
    </row>
    <row r="21" spans="1:6" x14ac:dyDescent="0.35">
      <c r="A21" s="12" t="s">
        <v>9</v>
      </c>
      <c r="B21" s="3" t="s">
        <v>23</v>
      </c>
      <c r="C21" s="28" t="s">
        <v>433</v>
      </c>
      <c r="D21" s="105"/>
      <c r="E21" s="29" t="s">
        <v>433</v>
      </c>
      <c r="F21" s="30">
        <f t="shared" ref="F21:F24" si="1">D21</f>
        <v>0</v>
      </c>
    </row>
    <row r="22" spans="1:6" x14ac:dyDescent="0.35">
      <c r="A22" s="12" t="s">
        <v>11</v>
      </c>
      <c r="B22" s="3" t="s">
        <v>24</v>
      </c>
      <c r="C22" s="28" t="s">
        <v>433</v>
      </c>
      <c r="D22" s="105"/>
      <c r="E22" s="29" t="s">
        <v>433</v>
      </c>
      <c r="F22" s="30">
        <f t="shared" si="1"/>
        <v>0</v>
      </c>
    </row>
    <row r="23" spans="1:6" x14ac:dyDescent="0.35">
      <c r="A23" s="12" t="s">
        <v>12</v>
      </c>
      <c r="B23" s="3" t="s">
        <v>25</v>
      </c>
      <c r="C23" s="28" t="s">
        <v>433</v>
      </c>
      <c r="D23" s="105"/>
      <c r="E23" s="29" t="s">
        <v>433</v>
      </c>
      <c r="F23" s="30">
        <f t="shared" si="1"/>
        <v>0</v>
      </c>
    </row>
    <row r="24" spans="1:6" x14ac:dyDescent="0.35">
      <c r="A24" s="12" t="s">
        <v>13</v>
      </c>
      <c r="B24" s="3" t="s">
        <v>26</v>
      </c>
      <c r="C24" s="28" t="s">
        <v>433</v>
      </c>
      <c r="D24" s="105"/>
      <c r="E24" s="29" t="s">
        <v>433</v>
      </c>
      <c r="F24" s="30">
        <f t="shared" si="1"/>
        <v>0</v>
      </c>
    </row>
    <row r="25" spans="1:6" x14ac:dyDescent="0.35">
      <c r="A25" s="42" t="s">
        <v>27</v>
      </c>
      <c r="B25" s="43" t="s">
        <v>8</v>
      </c>
      <c r="C25" s="44" t="s">
        <v>433</v>
      </c>
      <c r="D25" s="45">
        <f>SUM(D26:D31)</f>
        <v>0</v>
      </c>
      <c r="E25" s="46" t="s">
        <v>433</v>
      </c>
      <c r="F25" s="47">
        <f>SUM(F26:F31)</f>
        <v>0</v>
      </c>
    </row>
    <row r="26" spans="1:6" x14ac:dyDescent="0.35">
      <c r="A26" s="12" t="s">
        <v>9</v>
      </c>
      <c r="B26" s="3" t="s">
        <v>14</v>
      </c>
      <c r="C26" s="28" t="s">
        <v>433</v>
      </c>
      <c r="D26" s="105"/>
      <c r="E26" s="29" t="s">
        <v>433</v>
      </c>
      <c r="F26" s="30">
        <f t="shared" ref="F26:F31" si="2">D26</f>
        <v>0</v>
      </c>
    </row>
    <row r="27" spans="1:6" x14ac:dyDescent="0.35">
      <c r="A27" s="12" t="s">
        <v>11</v>
      </c>
      <c r="B27" s="4" t="s">
        <v>35</v>
      </c>
      <c r="C27" s="28" t="s">
        <v>433</v>
      </c>
      <c r="D27" s="105"/>
      <c r="E27" s="29" t="s">
        <v>433</v>
      </c>
      <c r="F27" s="30">
        <f t="shared" si="2"/>
        <v>0</v>
      </c>
    </row>
    <row r="28" spans="1:6" x14ac:dyDescent="0.35">
      <c r="A28" s="12" t="s">
        <v>12</v>
      </c>
      <c r="B28" s="4" t="s">
        <v>50</v>
      </c>
      <c r="C28" s="28" t="s">
        <v>433</v>
      </c>
      <c r="D28" s="105"/>
      <c r="E28" s="29" t="s">
        <v>433</v>
      </c>
      <c r="F28" s="30">
        <f t="shared" si="2"/>
        <v>0</v>
      </c>
    </row>
    <row r="29" spans="1:6" x14ac:dyDescent="0.35">
      <c r="A29" s="12" t="s">
        <v>13</v>
      </c>
      <c r="B29" s="3" t="s">
        <v>51</v>
      </c>
      <c r="C29" s="28" t="s">
        <v>433</v>
      </c>
      <c r="D29" s="105"/>
      <c r="E29" s="29" t="s">
        <v>433</v>
      </c>
      <c r="F29" s="30">
        <f t="shared" si="2"/>
        <v>0</v>
      </c>
    </row>
    <row r="30" spans="1:6" x14ac:dyDescent="0.35">
      <c r="A30" s="12" t="s">
        <v>10</v>
      </c>
      <c r="B30" s="3" t="s">
        <v>15</v>
      </c>
      <c r="C30" s="28" t="s">
        <v>433</v>
      </c>
      <c r="D30" s="105"/>
      <c r="E30" s="29" t="s">
        <v>433</v>
      </c>
      <c r="F30" s="30">
        <f t="shared" si="2"/>
        <v>0</v>
      </c>
    </row>
    <row r="31" spans="1:6" x14ac:dyDescent="0.35">
      <c r="A31" s="12" t="s">
        <v>52</v>
      </c>
      <c r="B31" s="3" t="s">
        <v>59</v>
      </c>
      <c r="C31" s="28" t="s">
        <v>433</v>
      </c>
      <c r="D31" s="105"/>
      <c r="E31" s="29" t="s">
        <v>433</v>
      </c>
      <c r="F31" s="30">
        <f t="shared" si="2"/>
        <v>0</v>
      </c>
    </row>
    <row r="32" spans="1:6" x14ac:dyDescent="0.35">
      <c r="A32" s="42" t="s">
        <v>28</v>
      </c>
      <c r="B32" s="43" t="s">
        <v>54</v>
      </c>
      <c r="C32" s="48" t="s">
        <v>433</v>
      </c>
      <c r="D32" s="105"/>
      <c r="E32" s="46" t="s">
        <v>433</v>
      </c>
      <c r="F32" s="47">
        <f>D32</f>
        <v>0</v>
      </c>
    </row>
    <row r="33" spans="1:7" x14ac:dyDescent="0.35">
      <c r="A33" s="42" t="s">
        <v>29</v>
      </c>
      <c r="B33" s="43" t="s">
        <v>60</v>
      </c>
      <c r="C33" s="48" t="s">
        <v>433</v>
      </c>
      <c r="D33" s="105"/>
      <c r="E33" s="46" t="s">
        <v>433</v>
      </c>
      <c r="F33" s="47">
        <f>D33</f>
        <v>0</v>
      </c>
    </row>
    <row r="34" spans="1:7" x14ac:dyDescent="0.35">
      <c r="A34" s="42" t="s">
        <v>30</v>
      </c>
      <c r="B34" s="43" t="s">
        <v>45</v>
      </c>
      <c r="C34" s="48" t="s">
        <v>433</v>
      </c>
      <c r="D34" s="105"/>
      <c r="E34" s="46" t="s">
        <v>433</v>
      </c>
      <c r="F34" s="47">
        <f>D34</f>
        <v>0</v>
      </c>
    </row>
    <row r="35" spans="1:7" s="1" customFormat="1" x14ac:dyDescent="0.35">
      <c r="A35" s="49"/>
      <c r="B35" s="57" t="s">
        <v>31</v>
      </c>
      <c r="C35" s="54" t="s">
        <v>433</v>
      </c>
      <c r="D35" s="51">
        <f>SUM(D15,D20,D32,D25,D33,D34)</f>
        <v>0</v>
      </c>
      <c r="E35" s="55" t="s">
        <v>433</v>
      </c>
      <c r="F35" s="52">
        <f>SUM(F15,F20,F32,F25,F33,F34)</f>
        <v>0</v>
      </c>
    </row>
    <row r="38" spans="1:7" ht="15.5" x14ac:dyDescent="0.35">
      <c r="A38" s="40" t="s">
        <v>48</v>
      </c>
      <c r="B38" s="24"/>
      <c r="C38" s="24"/>
      <c r="D38" s="24"/>
      <c r="E38" s="24"/>
      <c r="F38" s="25"/>
    </row>
    <row r="39" spans="1:7" ht="15" customHeight="1" x14ac:dyDescent="0.35">
      <c r="A39" s="128" t="s">
        <v>169</v>
      </c>
      <c r="B39" s="129"/>
      <c r="C39" s="129"/>
      <c r="D39" s="129"/>
      <c r="E39" s="129"/>
      <c r="F39" s="130"/>
    </row>
    <row r="40" spans="1:7" ht="15" customHeight="1" x14ac:dyDescent="0.35">
      <c r="A40" s="128"/>
      <c r="B40" s="129"/>
      <c r="C40" s="129"/>
      <c r="D40" s="129"/>
      <c r="E40" s="129"/>
      <c r="F40" s="130"/>
    </row>
    <row r="41" spans="1:7" ht="15" customHeight="1" x14ac:dyDescent="0.35">
      <c r="A41" s="128"/>
      <c r="B41" s="129"/>
      <c r="C41" s="129"/>
      <c r="D41" s="129"/>
      <c r="E41" s="129"/>
      <c r="F41" s="130"/>
    </row>
    <row r="42" spans="1:7" ht="15" customHeight="1" x14ac:dyDescent="0.35">
      <c r="A42" s="128"/>
      <c r="B42" s="129"/>
      <c r="C42" s="129"/>
      <c r="D42" s="129"/>
      <c r="E42" s="129"/>
      <c r="F42" s="130"/>
    </row>
    <row r="43" spans="1:7" x14ac:dyDescent="0.35">
      <c r="A43" s="131"/>
      <c r="B43" s="132"/>
      <c r="C43" s="132"/>
      <c r="D43" s="132"/>
      <c r="E43" s="132"/>
      <c r="F43" s="133"/>
    </row>
    <row r="44" spans="1:7" ht="5.15" customHeight="1" x14ac:dyDescent="0.35">
      <c r="A44" s="1"/>
    </row>
    <row r="45" spans="1:7" s="2" customFormat="1" ht="58.5" customHeight="1" x14ac:dyDescent="0.35">
      <c r="A45" s="13" t="s">
        <v>0</v>
      </c>
      <c r="B45" s="14" t="s">
        <v>1</v>
      </c>
      <c r="C45" s="14" t="s">
        <v>2</v>
      </c>
      <c r="D45" s="14" t="s">
        <v>3</v>
      </c>
      <c r="E45" s="14" t="s">
        <v>4</v>
      </c>
      <c r="F45" s="15" t="s">
        <v>5</v>
      </c>
      <c r="G45"/>
    </row>
    <row r="46" spans="1:7" x14ac:dyDescent="0.35">
      <c r="A46" s="42" t="s">
        <v>21</v>
      </c>
      <c r="B46" s="43" t="s">
        <v>6</v>
      </c>
      <c r="C46" s="44"/>
      <c r="D46" s="46">
        <f>SUM(D47:D50)</f>
        <v>0</v>
      </c>
      <c r="E46" s="46">
        <f>SUM(E47:E50)</f>
        <v>0</v>
      </c>
      <c r="F46" s="47">
        <f>SUM(F47:F50)</f>
        <v>0</v>
      </c>
    </row>
    <row r="47" spans="1:7" x14ac:dyDescent="0.35">
      <c r="A47" s="12" t="s">
        <v>9</v>
      </c>
      <c r="B47" s="3" t="s">
        <v>17</v>
      </c>
      <c r="C47" s="107" t="str">
        <f>'Backup Data'!E5</f>
        <v>NA</v>
      </c>
      <c r="D47" s="29" t="str">
        <f>IF(C47="NA","NA",C47*F47)</f>
        <v>NA</v>
      </c>
      <c r="E47" s="29" t="str">
        <f>IF(C47="NA","NA",((1-C47)*F47))</f>
        <v>NA</v>
      </c>
      <c r="F47" s="106"/>
    </row>
    <row r="48" spans="1:7" x14ac:dyDescent="0.35">
      <c r="A48" s="12" t="s">
        <v>11</v>
      </c>
      <c r="B48" s="3" t="s">
        <v>18</v>
      </c>
      <c r="C48" s="107" t="str">
        <f>'Backup Data'!E6</f>
        <v>NA</v>
      </c>
      <c r="D48" s="29" t="str">
        <f>IF(C48="NA","NA",C48*F48)</f>
        <v>NA</v>
      </c>
      <c r="E48" s="29" t="str">
        <f>IF(C48="NA","NA",((1-C48)*F48))</f>
        <v>NA</v>
      </c>
      <c r="F48" s="106"/>
    </row>
    <row r="49" spans="1:6" x14ac:dyDescent="0.35">
      <c r="A49" s="12" t="s">
        <v>12</v>
      </c>
      <c r="B49" s="4" t="s">
        <v>19</v>
      </c>
      <c r="C49" s="107" t="str">
        <f>'Backup Data'!E7</f>
        <v>NA</v>
      </c>
      <c r="D49" s="29" t="str">
        <f>IF(C49="NA","NA",C49*F49)</f>
        <v>NA</v>
      </c>
      <c r="E49" s="29" t="str">
        <f>IF(C49="NA","NA",((1-C49)*F49))</f>
        <v>NA</v>
      </c>
      <c r="F49" s="106"/>
    </row>
    <row r="50" spans="1:6" x14ac:dyDescent="0.35">
      <c r="A50" s="12" t="s">
        <v>13</v>
      </c>
      <c r="B50" s="4" t="s">
        <v>20</v>
      </c>
      <c r="C50" s="107" t="str">
        <f>'Backup Data'!E8</f>
        <v>NA</v>
      </c>
      <c r="D50" s="29" t="str">
        <f>IF(C50="NA","NA",C50*F50)</f>
        <v>NA</v>
      </c>
      <c r="E50" s="29" t="str">
        <f>IF(C50="NA","NA",((1-C50)*F50))</f>
        <v>NA</v>
      </c>
      <c r="F50" s="106"/>
    </row>
    <row r="51" spans="1:6" x14ac:dyDescent="0.35">
      <c r="A51" s="42" t="s">
        <v>22</v>
      </c>
      <c r="B51" s="43" t="s">
        <v>58</v>
      </c>
      <c r="C51" s="44"/>
      <c r="D51" s="46">
        <f>SUM(D52:D55)</f>
        <v>0</v>
      </c>
      <c r="E51" s="46">
        <f>SUM(E52:E55)</f>
        <v>0</v>
      </c>
      <c r="F51" s="47">
        <f>SUM(F52:F55)</f>
        <v>0</v>
      </c>
    </row>
    <row r="52" spans="1:6" x14ac:dyDescent="0.35">
      <c r="A52" s="12" t="s">
        <v>9</v>
      </c>
      <c r="B52" s="3" t="s">
        <v>23</v>
      </c>
      <c r="C52" s="107">
        <f>'Backup Data'!E10</f>
        <v>0.52069389159045598</v>
      </c>
      <c r="D52" s="29">
        <f>IF(C52="NA","NA",C52*F52)</f>
        <v>0</v>
      </c>
      <c r="E52" s="29">
        <f>IF(C52="NA","NA",((1-C52)*F52))</f>
        <v>0</v>
      </c>
      <c r="F52" s="106"/>
    </row>
    <row r="53" spans="1:6" x14ac:dyDescent="0.35">
      <c r="A53" s="12" t="s">
        <v>11</v>
      </c>
      <c r="B53" s="3" t="s">
        <v>24</v>
      </c>
      <c r="C53" s="107">
        <f>'Backup Data'!E11</f>
        <v>0.52328062803926301</v>
      </c>
      <c r="D53" s="29">
        <f>IF(C53="NA","NA",C53*F53)</f>
        <v>0</v>
      </c>
      <c r="E53" s="29">
        <f>IF(C53="NA","NA",((1-C53)*F53))</f>
        <v>0</v>
      </c>
      <c r="F53" s="106"/>
    </row>
    <row r="54" spans="1:6" x14ac:dyDescent="0.35">
      <c r="A54" s="12" t="s">
        <v>12</v>
      </c>
      <c r="B54" s="3" t="s">
        <v>25</v>
      </c>
      <c r="C54" s="107">
        <f>'Backup Data'!E12</f>
        <v>1</v>
      </c>
      <c r="D54" s="29">
        <f>IF(C54="NA","NA",C54*F54)</f>
        <v>0</v>
      </c>
      <c r="E54" s="29">
        <f>IF(C54="NA","NA",((1-C54)*F54))</f>
        <v>0</v>
      </c>
      <c r="F54" s="106"/>
    </row>
    <row r="55" spans="1:6" x14ac:dyDescent="0.35">
      <c r="A55" s="12" t="s">
        <v>13</v>
      </c>
      <c r="B55" s="3" t="s">
        <v>26</v>
      </c>
      <c r="C55" s="107">
        <f>'Backup Data'!E13</f>
        <v>1</v>
      </c>
      <c r="D55" s="29">
        <f>IF(C55="NA","NA",C55*F55)</f>
        <v>0</v>
      </c>
      <c r="E55" s="29">
        <f>IF(C55="NA","NA",((1-C55)*F55))</f>
        <v>0</v>
      </c>
      <c r="F55" s="106"/>
    </row>
    <row r="56" spans="1:6" x14ac:dyDescent="0.35">
      <c r="A56" s="42" t="s">
        <v>27</v>
      </c>
      <c r="B56" s="43" t="s">
        <v>8</v>
      </c>
      <c r="C56" s="44"/>
      <c r="D56" s="46">
        <f>SUM(D57:D62)</f>
        <v>0</v>
      </c>
      <c r="E56" s="46">
        <f>SUM(E57:E62)</f>
        <v>0</v>
      </c>
      <c r="F56" s="47">
        <f>SUM(F57:F62)</f>
        <v>0</v>
      </c>
    </row>
    <row r="57" spans="1:6" x14ac:dyDescent="0.35">
      <c r="A57" s="12" t="s">
        <v>9</v>
      </c>
      <c r="B57" s="3" t="s">
        <v>14</v>
      </c>
      <c r="C57" s="107">
        <f>'Backup Data'!E15</f>
        <v>0.25867364488070105</v>
      </c>
      <c r="D57" s="29">
        <f t="shared" ref="D57:D65" si="3">IF(C57="NA","NA",C57*F57)</f>
        <v>0</v>
      </c>
      <c r="E57" s="29">
        <f t="shared" ref="E57:E65" si="4">IF(C57="NA","NA",((1-C57)*F57))</f>
        <v>0</v>
      </c>
      <c r="F57" s="106"/>
    </row>
    <row r="58" spans="1:6" x14ac:dyDescent="0.35">
      <c r="A58" s="12" t="s">
        <v>11</v>
      </c>
      <c r="B58" s="4" t="s">
        <v>35</v>
      </c>
      <c r="C58" s="107">
        <f>'Backup Data'!E16</f>
        <v>0.25867364488070105</v>
      </c>
      <c r="D58" s="29">
        <f t="shared" si="3"/>
        <v>0</v>
      </c>
      <c r="E58" s="29">
        <f t="shared" si="4"/>
        <v>0</v>
      </c>
      <c r="F58" s="106"/>
    </row>
    <row r="59" spans="1:6" x14ac:dyDescent="0.35">
      <c r="A59" s="12" t="s">
        <v>12</v>
      </c>
      <c r="B59" s="4" t="s">
        <v>50</v>
      </c>
      <c r="C59" s="107">
        <f>'Backup Data'!E17</f>
        <v>0.25867364488070105</v>
      </c>
      <c r="D59" s="29">
        <f t="shared" si="3"/>
        <v>0</v>
      </c>
      <c r="E59" s="29">
        <f t="shared" si="4"/>
        <v>0</v>
      </c>
      <c r="F59" s="106"/>
    </row>
    <row r="60" spans="1:6" x14ac:dyDescent="0.35">
      <c r="A60" s="12" t="s">
        <v>13</v>
      </c>
      <c r="B60" s="3" t="s">
        <v>51</v>
      </c>
      <c r="C60" s="107">
        <f>'Backup Data'!E18</f>
        <v>1</v>
      </c>
      <c r="D60" s="29">
        <f t="shared" si="3"/>
        <v>0</v>
      </c>
      <c r="E60" s="29">
        <f t="shared" si="4"/>
        <v>0</v>
      </c>
      <c r="F60" s="106"/>
    </row>
    <row r="61" spans="1:6" x14ac:dyDescent="0.35">
      <c r="A61" s="12" t="s">
        <v>10</v>
      </c>
      <c r="B61" s="3" t="s">
        <v>15</v>
      </c>
      <c r="C61" s="107">
        <f>'Backup Data'!E19</f>
        <v>1</v>
      </c>
      <c r="D61" s="29">
        <f t="shared" si="3"/>
        <v>0</v>
      </c>
      <c r="E61" s="29">
        <f t="shared" si="4"/>
        <v>0</v>
      </c>
      <c r="F61" s="106"/>
    </row>
    <row r="62" spans="1:6" x14ac:dyDescent="0.35">
      <c r="A62" s="12" t="s">
        <v>52</v>
      </c>
      <c r="B62" s="3" t="s">
        <v>59</v>
      </c>
      <c r="C62" s="107">
        <f>'Backup Data'!E20</f>
        <v>1</v>
      </c>
      <c r="D62" s="29">
        <f t="shared" si="3"/>
        <v>0</v>
      </c>
      <c r="E62" s="29">
        <f t="shared" si="4"/>
        <v>0</v>
      </c>
      <c r="F62" s="106"/>
    </row>
    <row r="63" spans="1:6" x14ac:dyDescent="0.35">
      <c r="A63" s="42" t="s">
        <v>28</v>
      </c>
      <c r="B63" s="43" t="s">
        <v>54</v>
      </c>
      <c r="C63" s="108" t="str">
        <f>'Backup Data'!E21</f>
        <v>NA</v>
      </c>
      <c r="D63" s="46" t="str">
        <f t="shared" si="3"/>
        <v>NA</v>
      </c>
      <c r="E63" s="46" t="str">
        <f t="shared" si="4"/>
        <v>NA</v>
      </c>
      <c r="F63" s="106"/>
    </row>
    <row r="64" spans="1:6" x14ac:dyDescent="0.35">
      <c r="A64" s="42" t="s">
        <v>29</v>
      </c>
      <c r="B64" s="43" t="s">
        <v>60</v>
      </c>
      <c r="C64" s="108" t="str">
        <f>'Backup Data'!E22</f>
        <v>NA</v>
      </c>
      <c r="D64" s="46" t="str">
        <f t="shared" si="3"/>
        <v>NA</v>
      </c>
      <c r="E64" s="46" t="str">
        <f t="shared" si="4"/>
        <v>NA</v>
      </c>
      <c r="F64" s="106"/>
    </row>
    <row r="65" spans="1:6" x14ac:dyDescent="0.35">
      <c r="A65" s="42" t="s">
        <v>30</v>
      </c>
      <c r="B65" s="43" t="s">
        <v>53</v>
      </c>
      <c r="C65" s="108" t="str">
        <f>'Backup Data'!E23</f>
        <v>NA</v>
      </c>
      <c r="D65" s="46" t="str">
        <f t="shared" si="3"/>
        <v>NA</v>
      </c>
      <c r="E65" s="46" t="str">
        <f t="shared" si="4"/>
        <v>NA</v>
      </c>
      <c r="F65" s="106"/>
    </row>
    <row r="66" spans="1:6" s="1" customFormat="1" x14ac:dyDescent="0.35">
      <c r="A66" s="49"/>
      <c r="B66" s="50" t="s">
        <v>31</v>
      </c>
      <c r="C66" s="54"/>
      <c r="D66" s="55">
        <f>SUM(D46,D51,D63,D56,D64,D65)</f>
        <v>0</v>
      </c>
      <c r="E66" s="55">
        <f>SUM(E46,E51,E63,E56,E64,E65)</f>
        <v>0</v>
      </c>
      <c r="F66" s="52">
        <f>SUM(F46,F51,F63,F56,F64,F65)</f>
        <v>0</v>
      </c>
    </row>
    <row r="69" spans="1:6" ht="15.5" x14ac:dyDescent="0.35">
      <c r="A69" s="40" t="s">
        <v>46</v>
      </c>
      <c r="B69" s="24"/>
      <c r="C69" s="24"/>
      <c r="D69" s="24"/>
      <c r="E69" s="24"/>
      <c r="F69" s="25"/>
    </row>
    <row r="70" spans="1:6" x14ac:dyDescent="0.35">
      <c r="A70" s="26" t="s">
        <v>116</v>
      </c>
      <c r="B70" s="22"/>
      <c r="C70" s="22"/>
      <c r="D70" s="22"/>
      <c r="E70" s="22"/>
      <c r="F70" s="27"/>
    </row>
    <row r="71" spans="1:6" ht="5.15" customHeight="1" x14ac:dyDescent="0.35">
      <c r="A71" s="1"/>
    </row>
    <row r="72" spans="1:6" x14ac:dyDescent="0.35">
      <c r="A72" s="13" t="s">
        <v>117</v>
      </c>
      <c r="B72" s="14" t="s">
        <v>1</v>
      </c>
      <c r="C72" s="14" t="s">
        <v>2</v>
      </c>
      <c r="D72" s="14" t="s">
        <v>3</v>
      </c>
      <c r="E72" s="14" t="s">
        <v>4</v>
      </c>
      <c r="F72" s="15" t="s">
        <v>5</v>
      </c>
    </row>
    <row r="73" spans="1:6" s="1" customFormat="1" x14ac:dyDescent="0.35">
      <c r="A73" s="53"/>
      <c r="B73" s="50" t="s">
        <v>32</v>
      </c>
      <c r="C73" s="54" t="s">
        <v>433</v>
      </c>
      <c r="D73" s="54" t="s">
        <v>433</v>
      </c>
      <c r="E73" s="55">
        <f>F73</f>
        <v>0</v>
      </c>
      <c r="F73" s="109"/>
    </row>
    <row r="76" spans="1:6" x14ac:dyDescent="0.35">
      <c r="D76" s="23" t="s">
        <v>47</v>
      </c>
      <c r="E76" s="24"/>
      <c r="F76" s="25"/>
    </row>
    <row r="77" spans="1:6" x14ac:dyDescent="0.35">
      <c r="D77" s="134" t="s">
        <v>118</v>
      </c>
      <c r="E77" s="135"/>
      <c r="F77" s="136"/>
    </row>
    <row r="78" spans="1:6" x14ac:dyDescent="0.35">
      <c r="D78" s="134"/>
      <c r="E78" s="135"/>
      <c r="F78" s="136"/>
    </row>
    <row r="79" spans="1:6" x14ac:dyDescent="0.35">
      <c r="D79" s="137"/>
      <c r="E79" s="138"/>
      <c r="F79" s="139"/>
    </row>
    <row r="80" spans="1:6" ht="5.15" customHeight="1" x14ac:dyDescent="0.35"/>
    <row r="81" spans="4:6" x14ac:dyDescent="0.35">
      <c r="D81" s="13" t="s">
        <v>33</v>
      </c>
      <c r="E81" s="14" t="s">
        <v>34</v>
      </c>
      <c r="F81" s="15" t="s">
        <v>5</v>
      </c>
    </row>
    <row r="82" spans="4:6" x14ac:dyDescent="0.35">
      <c r="D82" s="56">
        <f>D66+D35</f>
        <v>0</v>
      </c>
      <c r="E82" s="51">
        <f>E66+E73</f>
        <v>0</v>
      </c>
      <c r="F82" s="52">
        <f>D82+E82</f>
        <v>0</v>
      </c>
    </row>
  </sheetData>
  <sheetProtection algorithmName="SHA-512" hashValue="bOH02Gqp5P2TB5qP6dyoPJ1NYEk6jDTA2Q5LHqigIht+KfdLykjZoijR/QTlVgD4add4+e/R7J2ENctE+QbyJQ==" saltValue="if/O1l73+3iQoq91X8d4Tw==" spinCount="100000" sheet="1" objects="1" scenarios="1"/>
  <mergeCells count="2">
    <mergeCell ref="A39:F43"/>
    <mergeCell ref="D77:F79"/>
  </mergeCells>
  <pageMargins left="0.7" right="0.7" top="0.75" bottom="0.75" header="0.3" footer="0.3"/>
  <pageSetup orientation="portrait" horizontalDpi="1200" verticalDpi="1200" r:id="rId1"/>
  <drawing r:id="rId2"/>
  <tableParts count="4">
    <tablePart r:id="rId3"/>
    <tablePart r:id="rId4"/>
    <tablePart r:id="rId5"/>
    <tablePart r:id="rId6"/>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3F2A1B-7F6C-429C-820C-F0472F338891}">
  <sheetPr>
    <tabColor theme="6"/>
  </sheetPr>
  <dimension ref="A1:E34"/>
  <sheetViews>
    <sheetView workbookViewId="0">
      <selection sqref="A1:E2"/>
    </sheetView>
  </sheetViews>
  <sheetFormatPr defaultColWidth="9.1796875" defaultRowHeight="14.5" x14ac:dyDescent="0.35"/>
  <cols>
    <col min="1" max="1" width="15.453125" customWidth="1"/>
    <col min="2" max="2" width="97.54296875" customWidth="1"/>
    <col min="3" max="3" width="24.7265625" bestFit="1" customWidth="1"/>
    <col min="4" max="4" width="19.1796875" customWidth="1"/>
  </cols>
  <sheetData>
    <row r="1" spans="1:5" x14ac:dyDescent="0.35">
      <c r="A1" s="140" t="s">
        <v>143</v>
      </c>
      <c r="B1" s="141"/>
      <c r="C1" s="141"/>
      <c r="D1" s="141"/>
      <c r="E1" s="142"/>
    </row>
    <row r="2" spans="1:5" x14ac:dyDescent="0.35">
      <c r="A2" s="143"/>
      <c r="B2" s="144"/>
      <c r="C2" s="144"/>
      <c r="D2" s="144"/>
      <c r="E2" s="145"/>
    </row>
    <row r="5" spans="1:5" x14ac:dyDescent="0.35">
      <c r="A5" s="1"/>
      <c r="B5" s="87" t="s">
        <v>129</v>
      </c>
      <c r="C5" s="88"/>
    </row>
    <row r="6" spans="1:5" x14ac:dyDescent="0.35">
      <c r="A6" s="89" t="s">
        <v>130</v>
      </c>
      <c r="B6" s="32"/>
      <c r="C6" s="90" t="s">
        <v>131</v>
      </c>
    </row>
    <row r="7" spans="1:5" x14ac:dyDescent="0.35">
      <c r="A7" s="89" t="s">
        <v>132</v>
      </c>
      <c r="B7" s="32"/>
      <c r="C7" s="90" t="s">
        <v>131</v>
      </c>
    </row>
    <row r="9" spans="1:5" x14ac:dyDescent="0.35">
      <c r="A9" s="90"/>
      <c r="B9" s="90" t="s">
        <v>133</v>
      </c>
    </row>
    <row r="10" spans="1:5" x14ac:dyDescent="0.35">
      <c r="B10" s="146" t="s">
        <v>65</v>
      </c>
      <c r="C10" s="146"/>
      <c r="D10" s="146"/>
    </row>
    <row r="11" spans="1:5" x14ac:dyDescent="0.35">
      <c r="B11" s="91" t="s">
        <v>134</v>
      </c>
      <c r="C11" s="91" t="s">
        <v>144</v>
      </c>
      <c r="D11" s="91" t="s">
        <v>135</v>
      </c>
    </row>
    <row r="12" spans="1:5" x14ac:dyDescent="0.35">
      <c r="B12" s="3" t="s">
        <v>149</v>
      </c>
      <c r="C12" s="33"/>
      <c r="D12" s="33"/>
    </row>
    <row r="13" spans="1:5" x14ac:dyDescent="0.35">
      <c r="B13" s="3" t="s">
        <v>151</v>
      </c>
      <c r="C13" s="33"/>
      <c r="D13" s="33"/>
    </row>
    <row r="14" spans="1:5" x14ac:dyDescent="0.35">
      <c r="B14" s="3" t="s">
        <v>136</v>
      </c>
      <c r="C14" s="33"/>
      <c r="D14" s="33"/>
    </row>
    <row r="15" spans="1:5" x14ac:dyDescent="0.35">
      <c r="B15" s="3" t="s">
        <v>137</v>
      </c>
      <c r="C15" s="33"/>
      <c r="D15" s="33"/>
    </row>
    <row r="16" spans="1:5" x14ac:dyDescent="0.35">
      <c r="B16" s="3" t="s">
        <v>152</v>
      </c>
      <c r="C16" s="33"/>
      <c r="D16" s="33"/>
    </row>
    <row r="17" spans="2:4" ht="29" x14ac:dyDescent="0.35">
      <c r="B17" s="3" t="s">
        <v>153</v>
      </c>
      <c r="C17" s="33"/>
      <c r="D17" s="33"/>
    </row>
    <row r="18" spans="2:4" ht="29" x14ac:dyDescent="0.35">
      <c r="B18" s="3" t="s">
        <v>154</v>
      </c>
      <c r="C18" s="33"/>
      <c r="D18" s="33"/>
    </row>
    <row r="19" spans="2:4" ht="29" x14ac:dyDescent="0.35">
      <c r="B19" s="3" t="s">
        <v>155</v>
      </c>
      <c r="C19" s="33"/>
      <c r="D19" s="33"/>
    </row>
    <row r="20" spans="2:4" ht="29" x14ac:dyDescent="0.35">
      <c r="B20" s="3" t="s">
        <v>150</v>
      </c>
      <c r="C20" s="33"/>
      <c r="D20" s="33"/>
    </row>
    <row r="21" spans="2:4" x14ac:dyDescent="0.35">
      <c r="B21" s="3" t="s">
        <v>147</v>
      </c>
      <c r="C21" s="33"/>
      <c r="D21" s="33"/>
    </row>
    <row r="22" spans="2:4" x14ac:dyDescent="0.35">
      <c r="B22" s="3" t="s">
        <v>148</v>
      </c>
      <c r="C22" s="33"/>
      <c r="D22" s="33"/>
    </row>
    <row r="23" spans="2:4" x14ac:dyDescent="0.35">
      <c r="B23" s="3" t="s">
        <v>138</v>
      </c>
      <c r="C23" s="33"/>
      <c r="D23" s="33"/>
    </row>
    <row r="24" spans="2:4" x14ac:dyDescent="0.35">
      <c r="B24" s="3" t="s">
        <v>139</v>
      </c>
      <c r="C24" s="33"/>
      <c r="D24" s="33"/>
    </row>
    <row r="25" spans="2:4" x14ac:dyDescent="0.35">
      <c r="B25" s="3" t="s">
        <v>140</v>
      </c>
      <c r="C25" s="33"/>
      <c r="D25" s="33"/>
    </row>
    <row r="26" spans="2:4" x14ac:dyDescent="0.35">
      <c r="B26" s="3" t="s">
        <v>141</v>
      </c>
      <c r="C26" s="33"/>
      <c r="D26" s="33"/>
    </row>
    <row r="27" spans="2:4" x14ac:dyDescent="0.35">
      <c r="B27" s="3" t="s">
        <v>451</v>
      </c>
      <c r="C27" s="33"/>
      <c r="D27" s="33"/>
    </row>
    <row r="28" spans="2:4" ht="29" x14ac:dyDescent="0.35">
      <c r="B28" s="3" t="s">
        <v>146</v>
      </c>
      <c r="C28" s="33"/>
      <c r="D28" s="33"/>
    </row>
    <row r="29" spans="2:4" ht="29" x14ac:dyDescent="0.35">
      <c r="B29" s="3" t="s">
        <v>145</v>
      </c>
      <c r="C29" s="33"/>
      <c r="D29" s="33"/>
    </row>
    <row r="30" spans="2:4" x14ac:dyDescent="0.35">
      <c r="B30" s="3" t="s">
        <v>142</v>
      </c>
      <c r="C30" s="33"/>
      <c r="D30" s="33"/>
    </row>
    <row r="32" spans="2:4" x14ac:dyDescent="0.35">
      <c r="B32" s="92"/>
    </row>
    <row r="33" spans="2:2" x14ac:dyDescent="0.35">
      <c r="B33" s="93"/>
    </row>
    <row r="34" spans="2:2" x14ac:dyDescent="0.35">
      <c r="B34" s="92"/>
    </row>
  </sheetData>
  <sheetProtection algorithmName="SHA-512" hashValue="1XZbFOQPwDWl3zFRplU7s3zsr1fVgPwPtX/PN9q9+pyeuLcrRU8wtvRB/0HH4k6r5ZAz4X/ofh0UMDc8Ng1Vww==" saltValue="vzPd48wA9jqaphaZLqDeCQ==" spinCount="100000" sheet="1" objects="1" scenarios="1"/>
  <mergeCells count="2">
    <mergeCell ref="A1:E2"/>
    <mergeCell ref="B10:D10"/>
  </mergeCells>
  <dataValidations count="2">
    <dataValidation type="list" allowBlank="1" showInputMessage="1" showErrorMessage="1" error="Please select an option from the drop down list." prompt="Please select an option from the drop down list." sqref="C12:C23 C26:C30" xr:uid="{29109F70-4990-415F-AB69-024281F35646}">
      <formula1>"Yes, No"</formula1>
    </dataValidation>
    <dataValidation allowBlank="1" showInputMessage="1" showErrorMessage="1" error="Please enter the length of the runout period." prompt="Please enter the length of the runout period." sqref="C24:C25" xr:uid="{CA51AACB-5A7F-4781-B909-E3F2EFCFAC54}"/>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30E454-F9DF-44C5-9259-A3C5E64E7B60}">
  <dimension ref="B3:E24"/>
  <sheetViews>
    <sheetView topLeftCell="A3" workbookViewId="0">
      <selection activeCell="K7" sqref="K7"/>
    </sheetView>
  </sheetViews>
  <sheetFormatPr defaultRowHeight="14.5" x14ac:dyDescent="0.35"/>
  <cols>
    <col min="3" max="3" width="46.1796875" customWidth="1"/>
    <col min="4" max="5" width="18.7265625" customWidth="1"/>
  </cols>
  <sheetData>
    <row r="3" spans="2:5" ht="72.5" x14ac:dyDescent="0.35">
      <c r="B3" s="74" t="s">
        <v>0</v>
      </c>
      <c r="C3" s="74" t="s">
        <v>1</v>
      </c>
      <c r="D3" s="74" t="s">
        <v>427</v>
      </c>
      <c r="E3" s="75" t="s">
        <v>452</v>
      </c>
    </row>
    <row r="4" spans="2:5" ht="29" x14ac:dyDescent="0.35">
      <c r="B4" s="76" t="s">
        <v>21</v>
      </c>
      <c r="C4" s="77" t="s">
        <v>6</v>
      </c>
      <c r="D4" s="115"/>
      <c r="E4" s="116"/>
    </row>
    <row r="5" spans="2:5" x14ac:dyDescent="0.35">
      <c r="B5" s="78" t="s">
        <v>9</v>
      </c>
      <c r="C5" s="79" t="s">
        <v>17</v>
      </c>
      <c r="D5" s="113">
        <v>1</v>
      </c>
      <c r="E5" s="117" t="s">
        <v>433</v>
      </c>
    </row>
    <row r="6" spans="2:5" x14ac:dyDescent="0.35">
      <c r="B6" s="80" t="s">
        <v>11</v>
      </c>
      <c r="C6" s="81" t="s">
        <v>18</v>
      </c>
      <c r="D6" s="114">
        <v>1</v>
      </c>
      <c r="E6" s="118" t="s">
        <v>433</v>
      </c>
    </row>
    <row r="7" spans="2:5" x14ac:dyDescent="0.35">
      <c r="B7" s="78" t="s">
        <v>12</v>
      </c>
      <c r="C7" s="82" t="s">
        <v>19</v>
      </c>
      <c r="D7" s="113">
        <v>1</v>
      </c>
      <c r="E7" s="117" t="s">
        <v>433</v>
      </c>
    </row>
    <row r="8" spans="2:5" x14ac:dyDescent="0.35">
      <c r="B8" s="80" t="s">
        <v>13</v>
      </c>
      <c r="C8" s="83" t="s">
        <v>20</v>
      </c>
      <c r="D8" s="114">
        <v>1</v>
      </c>
      <c r="E8" s="118" t="s">
        <v>433</v>
      </c>
    </row>
    <row r="9" spans="2:5" x14ac:dyDescent="0.35">
      <c r="B9" s="76" t="s">
        <v>22</v>
      </c>
      <c r="C9" s="77" t="s">
        <v>58</v>
      </c>
      <c r="D9" s="119"/>
      <c r="E9" s="116"/>
    </row>
    <row r="10" spans="2:5" x14ac:dyDescent="0.35">
      <c r="B10" s="80" t="s">
        <v>9</v>
      </c>
      <c r="C10" s="81" t="s">
        <v>23</v>
      </c>
      <c r="D10" s="114">
        <v>1</v>
      </c>
      <c r="E10" s="120">
        <v>0.52069389159045598</v>
      </c>
    </row>
    <row r="11" spans="2:5" x14ac:dyDescent="0.35">
      <c r="B11" s="78" t="s">
        <v>11</v>
      </c>
      <c r="C11" s="79" t="s">
        <v>24</v>
      </c>
      <c r="D11" s="113">
        <v>1</v>
      </c>
      <c r="E11" s="121">
        <v>0.52328062803926301</v>
      </c>
    </row>
    <row r="12" spans="2:5" ht="29" x14ac:dyDescent="0.35">
      <c r="B12" s="80" t="s">
        <v>12</v>
      </c>
      <c r="C12" s="81" t="s">
        <v>25</v>
      </c>
      <c r="D12" s="114">
        <v>1</v>
      </c>
      <c r="E12" s="120">
        <v>1</v>
      </c>
    </row>
    <row r="13" spans="2:5" ht="29" x14ac:dyDescent="0.35">
      <c r="B13" s="78" t="s">
        <v>13</v>
      </c>
      <c r="C13" s="79" t="s">
        <v>26</v>
      </c>
      <c r="D13" s="113">
        <v>1</v>
      </c>
      <c r="E13" s="121">
        <v>1</v>
      </c>
    </row>
    <row r="14" spans="2:5" ht="29" x14ac:dyDescent="0.35">
      <c r="B14" s="76" t="s">
        <v>27</v>
      </c>
      <c r="C14" s="77" t="s">
        <v>8</v>
      </c>
      <c r="D14" s="119"/>
      <c r="E14" s="116"/>
    </row>
    <row r="15" spans="2:5" ht="29" x14ac:dyDescent="0.35">
      <c r="B15" s="78" t="s">
        <v>9</v>
      </c>
      <c r="C15" s="79" t="s">
        <v>14</v>
      </c>
      <c r="D15" s="113">
        <v>1</v>
      </c>
      <c r="E15" s="121">
        <v>0.25867364488070105</v>
      </c>
    </row>
    <row r="16" spans="2:5" ht="29" x14ac:dyDescent="0.35">
      <c r="B16" s="80" t="s">
        <v>11</v>
      </c>
      <c r="C16" s="83" t="s">
        <v>35</v>
      </c>
      <c r="D16" s="114">
        <v>1</v>
      </c>
      <c r="E16" s="120">
        <v>0.25867364488070105</v>
      </c>
    </row>
    <row r="17" spans="2:5" x14ac:dyDescent="0.35">
      <c r="B17" s="78" t="s">
        <v>12</v>
      </c>
      <c r="C17" s="82" t="s">
        <v>50</v>
      </c>
      <c r="D17" s="113">
        <v>1</v>
      </c>
      <c r="E17" s="121">
        <v>0.25867364488070105</v>
      </c>
    </row>
    <row r="18" spans="2:5" x14ac:dyDescent="0.35">
      <c r="B18" s="80" t="s">
        <v>13</v>
      </c>
      <c r="C18" s="81" t="s">
        <v>51</v>
      </c>
      <c r="D18" s="114">
        <v>1</v>
      </c>
      <c r="E18" s="120">
        <v>1</v>
      </c>
    </row>
    <row r="19" spans="2:5" x14ac:dyDescent="0.35">
      <c r="B19" s="78" t="s">
        <v>10</v>
      </c>
      <c r="C19" s="79" t="s">
        <v>15</v>
      </c>
      <c r="D19" s="113">
        <v>1</v>
      </c>
      <c r="E19" s="121">
        <v>1</v>
      </c>
    </row>
    <row r="20" spans="2:5" x14ac:dyDescent="0.35">
      <c r="B20" s="80" t="s">
        <v>52</v>
      </c>
      <c r="C20" s="81" t="s">
        <v>59</v>
      </c>
      <c r="D20" s="114">
        <v>1</v>
      </c>
      <c r="E20" s="120">
        <v>1</v>
      </c>
    </row>
    <row r="21" spans="2:5" x14ac:dyDescent="0.35">
      <c r="B21" s="76" t="s">
        <v>28</v>
      </c>
      <c r="C21" s="77" t="s">
        <v>54</v>
      </c>
      <c r="D21" s="119">
        <v>1</v>
      </c>
      <c r="E21" s="117" t="s">
        <v>433</v>
      </c>
    </row>
    <row r="22" spans="2:5" x14ac:dyDescent="0.35">
      <c r="B22" s="76" t="s">
        <v>29</v>
      </c>
      <c r="C22" s="77" t="s">
        <v>60</v>
      </c>
      <c r="D22" s="119">
        <v>1</v>
      </c>
      <c r="E22" s="117" t="s">
        <v>433</v>
      </c>
    </row>
    <row r="23" spans="2:5" x14ac:dyDescent="0.35">
      <c r="B23" s="76" t="s">
        <v>30</v>
      </c>
      <c r="C23" s="77" t="s">
        <v>53</v>
      </c>
      <c r="D23" s="119">
        <v>1</v>
      </c>
      <c r="E23" s="117" t="s">
        <v>433</v>
      </c>
    </row>
    <row r="24" spans="2:5" x14ac:dyDescent="0.35">
      <c r="B24" s="84"/>
      <c r="C24" s="85" t="s">
        <v>31</v>
      </c>
      <c r="D24" s="122"/>
      <c r="E24" s="123"/>
    </row>
  </sheetData>
  <sheetProtection algorithmName="SHA-512" hashValue="N7fR8b9cEODNAEq9OUUqn9ZSy8gGIOF/cwIdWmSwwOssw0a5o3RCzfae8qXLAoCfzDgQWf0ZaI8/dy1qXLvKAg==" saltValue="EJtR3P216q0xBLJXwTXuLQ==" spinCount="100000" sheet="1" objects="1" scenarios="1" selectLockedCells="1" selectUnlockedCell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460716-F51A-4AD8-A7DA-3327AC857174}">
  <sheetPr>
    <tabColor theme="0" tint="-0.249977111117893"/>
  </sheetPr>
  <dimension ref="A1:E183"/>
  <sheetViews>
    <sheetView workbookViewId="0">
      <selection sqref="A1:B2"/>
    </sheetView>
  </sheetViews>
  <sheetFormatPr defaultRowHeight="14.5" x14ac:dyDescent="0.35"/>
  <cols>
    <col min="1" max="1" width="49.81640625" style="20" bestFit="1" customWidth="1"/>
    <col min="2" max="2" width="64.81640625" customWidth="1"/>
    <col min="3" max="3" width="31.54296875" customWidth="1"/>
    <col min="5" max="5" width="13.1796875" customWidth="1"/>
  </cols>
  <sheetData>
    <row r="1" spans="1:5" x14ac:dyDescent="0.35">
      <c r="A1" s="125" t="s">
        <v>114</v>
      </c>
      <c r="B1" s="125"/>
      <c r="C1" s="16"/>
      <c r="D1" s="16"/>
      <c r="E1" s="16"/>
    </row>
    <row r="2" spans="1:5" x14ac:dyDescent="0.35">
      <c r="A2" s="125"/>
      <c r="B2" s="125"/>
      <c r="C2" s="16"/>
      <c r="D2" s="16"/>
      <c r="E2" s="16"/>
    </row>
    <row r="3" spans="1:5" x14ac:dyDescent="0.35">
      <c r="A3"/>
    </row>
    <row r="4" spans="1:5" x14ac:dyDescent="0.35">
      <c r="A4" s="36" t="s">
        <v>113</v>
      </c>
      <c r="B4" s="36" t="s">
        <v>106</v>
      </c>
      <c r="C4" s="1"/>
      <c r="D4" s="1"/>
      <c r="E4" s="1"/>
    </row>
    <row r="5" spans="1:5" x14ac:dyDescent="0.35">
      <c r="A5" s="17">
        <v>45383</v>
      </c>
      <c r="B5" s="18" t="s">
        <v>455</v>
      </c>
    </row>
    <row r="6" spans="1:5" x14ac:dyDescent="0.35">
      <c r="A6" s="17">
        <v>45565</v>
      </c>
      <c r="B6" s="18" t="s">
        <v>456</v>
      </c>
    </row>
    <row r="7" spans="1:5" x14ac:dyDescent="0.35">
      <c r="A7" s="17">
        <v>45748</v>
      </c>
      <c r="B7" s="18" t="s">
        <v>457</v>
      </c>
    </row>
    <row r="8" spans="1:5" x14ac:dyDescent="0.35">
      <c r="A8" s="17">
        <v>45870</v>
      </c>
      <c r="B8" s="18" t="s">
        <v>458</v>
      </c>
    </row>
    <row r="10" spans="1:5" x14ac:dyDescent="0.35">
      <c r="A10" s="37" t="s">
        <v>107</v>
      </c>
      <c r="B10" s="37" t="s">
        <v>108</v>
      </c>
      <c r="C10" s="9"/>
      <c r="D10" s="1"/>
      <c r="E10" s="1"/>
    </row>
    <row r="11" spans="1:5" x14ac:dyDescent="0.35">
      <c r="A11" s="9">
        <v>201</v>
      </c>
      <c r="B11" s="19" t="s">
        <v>109</v>
      </c>
      <c r="C11" s="9"/>
    </row>
    <row r="12" spans="1:5" x14ac:dyDescent="0.35">
      <c r="A12" s="9">
        <v>202</v>
      </c>
      <c r="B12" s="19" t="s">
        <v>110</v>
      </c>
      <c r="C12" s="9"/>
    </row>
    <row r="13" spans="1:5" x14ac:dyDescent="0.35">
      <c r="A13" s="9">
        <v>203</v>
      </c>
      <c r="B13" s="19" t="s">
        <v>111</v>
      </c>
      <c r="C13" s="9"/>
    </row>
    <row r="14" spans="1:5" x14ac:dyDescent="0.35">
      <c r="A14" s="9">
        <v>204</v>
      </c>
      <c r="B14" s="19" t="s">
        <v>112</v>
      </c>
      <c r="C14" s="9"/>
    </row>
    <row r="16" spans="1:5" x14ac:dyDescent="0.35">
      <c r="A16" s="37" t="s">
        <v>124</v>
      </c>
      <c r="B16" s="19"/>
    </row>
    <row r="17" spans="1:3" x14ac:dyDescent="0.35">
      <c r="A17" s="9" t="s">
        <v>125</v>
      </c>
      <c r="B17" s="19"/>
    </row>
    <row r="18" spans="1:3" x14ac:dyDescent="0.35">
      <c r="A18" s="9" t="s">
        <v>126</v>
      </c>
      <c r="B18" s="19"/>
    </row>
    <row r="19" spans="1:3" x14ac:dyDescent="0.35">
      <c r="A19" s="9" t="s">
        <v>127</v>
      </c>
      <c r="B19" s="19"/>
    </row>
    <row r="20" spans="1:3" x14ac:dyDescent="0.35">
      <c r="A20" s="9" t="s">
        <v>128</v>
      </c>
      <c r="B20" s="19"/>
    </row>
    <row r="21" spans="1:3" x14ac:dyDescent="0.35">
      <c r="A21" s="20" t="s">
        <v>450</v>
      </c>
      <c r="B21" s="19"/>
    </row>
    <row r="23" spans="1:3" ht="29" x14ac:dyDescent="0.35">
      <c r="A23" s="65" t="s">
        <v>207</v>
      </c>
      <c r="B23" s="66" t="s">
        <v>208</v>
      </c>
      <c r="C23" s="66" t="s">
        <v>209</v>
      </c>
    </row>
    <row r="24" spans="1:3" x14ac:dyDescent="0.35">
      <c r="A24" s="67" t="s">
        <v>210</v>
      </c>
      <c r="B24" s="68" t="s">
        <v>211</v>
      </c>
      <c r="C24" s="69"/>
    </row>
    <row r="25" spans="1:3" x14ac:dyDescent="0.35">
      <c r="A25" s="67" t="s">
        <v>212</v>
      </c>
      <c r="B25" s="68" t="s">
        <v>213</v>
      </c>
      <c r="C25" s="69"/>
    </row>
    <row r="26" spans="1:3" x14ac:dyDescent="0.35">
      <c r="A26" s="67" t="s">
        <v>214</v>
      </c>
      <c r="B26" s="68" t="s">
        <v>215</v>
      </c>
      <c r="C26" s="69"/>
    </row>
    <row r="27" spans="1:3" x14ac:dyDescent="0.35">
      <c r="A27" s="67" t="s">
        <v>216</v>
      </c>
      <c r="B27" s="68" t="s">
        <v>217</v>
      </c>
      <c r="C27" s="69"/>
    </row>
    <row r="28" spans="1:3" x14ac:dyDescent="0.35">
      <c r="A28" s="67" t="s">
        <v>218</v>
      </c>
      <c r="B28" s="68" t="s">
        <v>219</v>
      </c>
      <c r="C28" s="69"/>
    </row>
    <row r="29" spans="1:3" ht="29" x14ac:dyDescent="0.35">
      <c r="A29" s="67" t="s">
        <v>220</v>
      </c>
      <c r="B29" s="68" t="s">
        <v>221</v>
      </c>
      <c r="C29" s="69" t="s">
        <v>222</v>
      </c>
    </row>
    <row r="30" spans="1:3" x14ac:dyDescent="0.35">
      <c r="A30" s="67" t="s">
        <v>223</v>
      </c>
      <c r="B30" s="68" t="s">
        <v>224</v>
      </c>
      <c r="C30" s="69"/>
    </row>
    <row r="31" spans="1:3" x14ac:dyDescent="0.35">
      <c r="A31" s="67" t="s">
        <v>225</v>
      </c>
      <c r="B31" s="68" t="s">
        <v>226</v>
      </c>
      <c r="C31" s="69"/>
    </row>
    <row r="32" spans="1:3" ht="29" x14ac:dyDescent="0.35">
      <c r="A32" s="67" t="s">
        <v>227</v>
      </c>
      <c r="B32" s="68" t="s">
        <v>228</v>
      </c>
      <c r="C32" s="69" t="s">
        <v>222</v>
      </c>
    </row>
    <row r="33" spans="1:3" x14ac:dyDescent="0.35">
      <c r="A33" s="70" t="s">
        <v>229</v>
      </c>
      <c r="B33" s="71" t="s">
        <v>230</v>
      </c>
      <c r="C33" s="69"/>
    </row>
    <row r="34" spans="1:3" x14ac:dyDescent="0.35">
      <c r="A34" s="70" t="s">
        <v>231</v>
      </c>
      <c r="B34" s="71" t="s">
        <v>232</v>
      </c>
      <c r="C34" s="69"/>
    </row>
    <row r="35" spans="1:3" x14ac:dyDescent="0.35">
      <c r="A35" s="70" t="s">
        <v>233</v>
      </c>
      <c r="B35" s="71" t="s">
        <v>234</v>
      </c>
      <c r="C35" s="69"/>
    </row>
    <row r="36" spans="1:3" ht="29" x14ac:dyDescent="0.35">
      <c r="A36" s="70" t="s">
        <v>235</v>
      </c>
      <c r="B36" s="71" t="s">
        <v>236</v>
      </c>
      <c r="C36" s="69" t="s">
        <v>222</v>
      </c>
    </row>
    <row r="37" spans="1:3" x14ac:dyDescent="0.35">
      <c r="A37" s="70" t="s">
        <v>237</v>
      </c>
      <c r="B37" s="71" t="s">
        <v>238</v>
      </c>
      <c r="C37" s="69"/>
    </row>
    <row r="38" spans="1:3" x14ac:dyDescent="0.35">
      <c r="A38" s="70" t="s">
        <v>239</v>
      </c>
      <c r="B38" s="71" t="s">
        <v>240</v>
      </c>
      <c r="C38" s="69"/>
    </row>
    <row r="39" spans="1:3" x14ac:dyDescent="0.35">
      <c r="A39" s="70" t="s">
        <v>241</v>
      </c>
      <c r="B39" s="71" t="s">
        <v>242</v>
      </c>
      <c r="C39" s="69"/>
    </row>
    <row r="40" spans="1:3" x14ac:dyDescent="0.35">
      <c r="A40" s="70" t="s">
        <v>243</v>
      </c>
      <c r="B40" s="71" t="s">
        <v>244</v>
      </c>
      <c r="C40" s="69"/>
    </row>
    <row r="41" spans="1:3" x14ac:dyDescent="0.35">
      <c r="A41" s="70" t="s">
        <v>245</v>
      </c>
      <c r="B41" s="71" t="s">
        <v>246</v>
      </c>
      <c r="C41" s="69"/>
    </row>
    <row r="42" spans="1:3" x14ac:dyDescent="0.35">
      <c r="A42" s="70" t="s">
        <v>247</v>
      </c>
      <c r="B42" s="71" t="s">
        <v>248</v>
      </c>
      <c r="C42" s="69"/>
    </row>
    <row r="43" spans="1:3" x14ac:dyDescent="0.35">
      <c r="A43" s="70" t="s">
        <v>249</v>
      </c>
      <c r="B43" s="71" t="s">
        <v>250</v>
      </c>
      <c r="C43" s="69"/>
    </row>
    <row r="44" spans="1:3" x14ac:dyDescent="0.35">
      <c r="A44" s="70" t="s">
        <v>251</v>
      </c>
      <c r="B44" s="71" t="s">
        <v>252</v>
      </c>
      <c r="C44" s="69"/>
    </row>
    <row r="45" spans="1:3" x14ac:dyDescent="0.35">
      <c r="A45" s="70" t="s">
        <v>253</v>
      </c>
      <c r="B45" s="71" t="s">
        <v>254</v>
      </c>
      <c r="C45" s="69"/>
    </row>
    <row r="46" spans="1:3" x14ac:dyDescent="0.35">
      <c r="A46" s="70" t="s">
        <v>255</v>
      </c>
      <c r="B46" s="71" t="s">
        <v>256</v>
      </c>
      <c r="C46" s="69"/>
    </row>
    <row r="47" spans="1:3" ht="58" x14ac:dyDescent="0.35">
      <c r="A47" s="70" t="s">
        <v>257</v>
      </c>
      <c r="B47" s="71" t="s">
        <v>258</v>
      </c>
      <c r="C47" s="69" t="s">
        <v>259</v>
      </c>
    </row>
    <row r="49" spans="1:3" x14ac:dyDescent="0.35">
      <c r="A49" s="72" t="s">
        <v>260</v>
      </c>
      <c r="B49" s="66" t="s">
        <v>261</v>
      </c>
      <c r="C49" s="66" t="s">
        <v>262</v>
      </c>
    </row>
    <row r="50" spans="1:3" ht="72.5" x14ac:dyDescent="0.35">
      <c r="A50" s="67">
        <v>99202</v>
      </c>
      <c r="B50" s="68" t="s">
        <v>263</v>
      </c>
      <c r="C50" s="69" t="s">
        <v>264</v>
      </c>
    </row>
    <row r="51" spans="1:3" ht="72.5" x14ac:dyDescent="0.35">
      <c r="A51" s="67">
        <v>99203</v>
      </c>
      <c r="B51" s="68" t="s">
        <v>265</v>
      </c>
      <c r="C51" s="69" t="s">
        <v>264</v>
      </c>
    </row>
    <row r="52" spans="1:3" ht="72.5" x14ac:dyDescent="0.35">
      <c r="A52" s="67">
        <v>99204</v>
      </c>
      <c r="B52" s="68" t="s">
        <v>266</v>
      </c>
      <c r="C52" s="69" t="s">
        <v>264</v>
      </c>
    </row>
    <row r="53" spans="1:3" ht="87" x14ac:dyDescent="0.35">
      <c r="A53" s="67">
        <v>99205</v>
      </c>
      <c r="B53" s="68" t="s">
        <v>267</v>
      </c>
      <c r="C53" s="69" t="s">
        <v>264</v>
      </c>
    </row>
    <row r="54" spans="1:3" ht="58" x14ac:dyDescent="0.35">
      <c r="A54" s="67">
        <v>99211</v>
      </c>
      <c r="B54" s="68" t="s">
        <v>459</v>
      </c>
      <c r="C54" s="69" t="s">
        <v>264</v>
      </c>
    </row>
    <row r="55" spans="1:3" ht="72.5" x14ac:dyDescent="0.35">
      <c r="A55" s="67">
        <v>99212</v>
      </c>
      <c r="B55" s="68" t="s">
        <v>268</v>
      </c>
      <c r="C55" s="69" t="s">
        <v>264</v>
      </c>
    </row>
    <row r="56" spans="1:3" ht="72.5" x14ac:dyDescent="0.35">
      <c r="A56" s="67">
        <v>99213</v>
      </c>
      <c r="B56" s="68" t="s">
        <v>269</v>
      </c>
      <c r="C56" s="69" t="s">
        <v>264</v>
      </c>
    </row>
    <row r="57" spans="1:3" ht="72.5" x14ac:dyDescent="0.35">
      <c r="A57" s="67">
        <v>99214</v>
      </c>
      <c r="B57" s="68" t="s">
        <v>270</v>
      </c>
      <c r="C57" s="69" t="s">
        <v>264</v>
      </c>
    </row>
    <row r="58" spans="1:3" ht="87" x14ac:dyDescent="0.35">
      <c r="A58" s="67">
        <v>99215</v>
      </c>
      <c r="B58" s="68" t="s">
        <v>271</v>
      </c>
      <c r="C58" s="69" t="s">
        <v>264</v>
      </c>
    </row>
    <row r="59" spans="1:3" x14ac:dyDescent="0.35">
      <c r="A59" s="70">
        <v>99381</v>
      </c>
      <c r="B59" s="71" t="s">
        <v>272</v>
      </c>
      <c r="C59" s="69" t="s">
        <v>273</v>
      </c>
    </row>
    <row r="60" spans="1:3" x14ac:dyDescent="0.35">
      <c r="A60" s="70">
        <v>99382</v>
      </c>
      <c r="B60" s="71" t="s">
        <v>274</v>
      </c>
      <c r="C60" s="69" t="s">
        <v>273</v>
      </c>
    </row>
    <row r="61" spans="1:3" x14ac:dyDescent="0.35">
      <c r="A61" s="70">
        <v>99383</v>
      </c>
      <c r="B61" s="71" t="s">
        <v>275</v>
      </c>
      <c r="C61" s="69" t="s">
        <v>273</v>
      </c>
    </row>
    <row r="62" spans="1:3" x14ac:dyDescent="0.35">
      <c r="A62" s="70">
        <v>99384</v>
      </c>
      <c r="B62" s="71" t="s">
        <v>276</v>
      </c>
      <c r="C62" s="69" t="s">
        <v>273</v>
      </c>
    </row>
    <row r="63" spans="1:3" x14ac:dyDescent="0.35">
      <c r="A63" s="70">
        <v>99385</v>
      </c>
      <c r="B63" s="71" t="s">
        <v>277</v>
      </c>
      <c r="C63" s="69" t="s">
        <v>273</v>
      </c>
    </row>
    <row r="64" spans="1:3" x14ac:dyDescent="0.35">
      <c r="A64" s="70">
        <v>99386</v>
      </c>
      <c r="B64" s="71" t="s">
        <v>278</v>
      </c>
      <c r="C64" s="69" t="s">
        <v>273</v>
      </c>
    </row>
    <row r="65" spans="1:3" x14ac:dyDescent="0.35">
      <c r="A65" s="70">
        <v>99387</v>
      </c>
      <c r="B65" s="71" t="s">
        <v>279</v>
      </c>
      <c r="C65" s="69" t="s">
        <v>273</v>
      </c>
    </row>
    <row r="66" spans="1:3" x14ac:dyDescent="0.35">
      <c r="A66" s="70">
        <v>99391</v>
      </c>
      <c r="B66" s="71" t="s">
        <v>280</v>
      </c>
      <c r="C66" s="69" t="s">
        <v>273</v>
      </c>
    </row>
    <row r="67" spans="1:3" x14ac:dyDescent="0.35">
      <c r="A67" s="70">
        <v>99392</v>
      </c>
      <c r="B67" s="71" t="s">
        <v>281</v>
      </c>
      <c r="C67" s="69" t="s">
        <v>273</v>
      </c>
    </row>
    <row r="68" spans="1:3" x14ac:dyDescent="0.35">
      <c r="A68" s="70">
        <v>99393</v>
      </c>
      <c r="B68" s="71" t="s">
        <v>282</v>
      </c>
      <c r="C68" s="69" t="s">
        <v>273</v>
      </c>
    </row>
    <row r="69" spans="1:3" x14ac:dyDescent="0.35">
      <c r="A69" s="70">
        <v>99394</v>
      </c>
      <c r="B69" s="71" t="s">
        <v>283</v>
      </c>
      <c r="C69" s="69" t="s">
        <v>273</v>
      </c>
    </row>
    <row r="70" spans="1:3" x14ac:dyDescent="0.35">
      <c r="A70" s="70">
        <v>99395</v>
      </c>
      <c r="B70" s="71" t="s">
        <v>284</v>
      </c>
      <c r="C70" s="69" t="s">
        <v>273</v>
      </c>
    </row>
    <row r="71" spans="1:3" x14ac:dyDescent="0.35">
      <c r="A71" s="70">
        <v>99396</v>
      </c>
      <c r="B71" s="71" t="s">
        <v>285</v>
      </c>
      <c r="C71" s="69" t="s">
        <v>273</v>
      </c>
    </row>
    <row r="72" spans="1:3" x14ac:dyDescent="0.35">
      <c r="A72" s="70">
        <v>99397</v>
      </c>
      <c r="B72" s="71" t="s">
        <v>286</v>
      </c>
      <c r="C72" s="69" t="s">
        <v>273</v>
      </c>
    </row>
    <row r="73" spans="1:3" x14ac:dyDescent="0.35">
      <c r="A73" s="70">
        <v>99241</v>
      </c>
      <c r="B73" s="71" t="s">
        <v>287</v>
      </c>
      <c r="C73" s="69" t="s">
        <v>288</v>
      </c>
    </row>
    <row r="74" spans="1:3" x14ac:dyDescent="0.35">
      <c r="A74" s="67">
        <v>99242</v>
      </c>
      <c r="B74" s="68" t="s">
        <v>289</v>
      </c>
      <c r="C74" s="69" t="s">
        <v>288</v>
      </c>
    </row>
    <row r="75" spans="1:3" x14ac:dyDescent="0.35">
      <c r="A75" s="67">
        <v>99243</v>
      </c>
      <c r="B75" s="68" t="s">
        <v>290</v>
      </c>
      <c r="C75" s="69" t="s">
        <v>288</v>
      </c>
    </row>
    <row r="76" spans="1:3" x14ac:dyDescent="0.35">
      <c r="A76" s="67">
        <v>99244</v>
      </c>
      <c r="B76" s="68" t="s">
        <v>291</v>
      </c>
      <c r="C76" s="69" t="s">
        <v>288</v>
      </c>
    </row>
    <row r="77" spans="1:3" x14ac:dyDescent="0.35">
      <c r="A77" s="67">
        <v>99245</v>
      </c>
      <c r="B77" s="68" t="s">
        <v>292</v>
      </c>
      <c r="C77" s="69" t="s">
        <v>288</v>
      </c>
    </row>
    <row r="78" spans="1:3" ht="43.5" x14ac:dyDescent="0.35">
      <c r="A78" s="67">
        <v>99417</v>
      </c>
      <c r="B78" s="68" t="s">
        <v>437</v>
      </c>
      <c r="C78" s="69" t="s">
        <v>264</v>
      </c>
    </row>
    <row r="79" spans="1:3" ht="72.5" x14ac:dyDescent="0.35">
      <c r="A79" s="67" t="s">
        <v>438</v>
      </c>
      <c r="B79" s="68" t="s">
        <v>439</v>
      </c>
      <c r="C79" s="69" t="s">
        <v>264</v>
      </c>
    </row>
    <row r="80" spans="1:3" x14ac:dyDescent="0.35">
      <c r="A80" s="67" t="s">
        <v>293</v>
      </c>
      <c r="B80" s="68" t="s">
        <v>294</v>
      </c>
      <c r="C80" s="69" t="s">
        <v>295</v>
      </c>
    </row>
    <row r="81" spans="1:3" x14ac:dyDescent="0.35">
      <c r="A81" s="67" t="s">
        <v>296</v>
      </c>
      <c r="B81" s="68" t="s">
        <v>297</v>
      </c>
      <c r="C81" s="69" t="s">
        <v>295</v>
      </c>
    </row>
    <row r="82" spans="1:3" x14ac:dyDescent="0.35">
      <c r="A82" s="67" t="s">
        <v>298</v>
      </c>
      <c r="B82" s="68" t="s">
        <v>299</v>
      </c>
      <c r="C82" s="69" t="s">
        <v>295</v>
      </c>
    </row>
    <row r="83" spans="1:3" x14ac:dyDescent="0.35">
      <c r="A83" s="67" t="s">
        <v>300</v>
      </c>
      <c r="B83" s="68" t="s">
        <v>301</v>
      </c>
      <c r="C83" s="69" t="s">
        <v>295</v>
      </c>
    </row>
    <row r="84" spans="1:3" x14ac:dyDescent="0.35">
      <c r="A84" s="67" t="s">
        <v>302</v>
      </c>
      <c r="B84" s="68" t="s">
        <v>303</v>
      </c>
      <c r="C84" s="69" t="s">
        <v>295</v>
      </c>
    </row>
    <row r="85" spans="1:3" x14ac:dyDescent="0.35">
      <c r="A85" s="67" t="s">
        <v>304</v>
      </c>
      <c r="B85" s="68" t="s">
        <v>305</v>
      </c>
      <c r="C85" s="69" t="s">
        <v>295</v>
      </c>
    </row>
    <row r="86" spans="1:3" x14ac:dyDescent="0.35">
      <c r="A86" s="67" t="s">
        <v>306</v>
      </c>
      <c r="B86" s="68" t="s">
        <v>307</v>
      </c>
      <c r="C86" s="69" t="s">
        <v>295</v>
      </c>
    </row>
    <row r="87" spans="1:3" x14ac:dyDescent="0.35">
      <c r="A87" s="67" t="s">
        <v>308</v>
      </c>
      <c r="B87" s="68" t="s">
        <v>309</v>
      </c>
      <c r="C87" s="69" t="s">
        <v>295</v>
      </c>
    </row>
    <row r="88" spans="1:3" x14ac:dyDescent="0.35">
      <c r="A88" s="67" t="s">
        <v>310</v>
      </c>
      <c r="B88" s="68" t="s">
        <v>311</v>
      </c>
      <c r="C88" s="69" t="s">
        <v>295</v>
      </c>
    </row>
    <row r="89" spans="1:3" x14ac:dyDescent="0.35">
      <c r="A89" s="67">
        <v>99401</v>
      </c>
      <c r="B89" s="68" t="s">
        <v>312</v>
      </c>
      <c r="C89" s="69" t="s">
        <v>313</v>
      </c>
    </row>
    <row r="90" spans="1:3" x14ac:dyDescent="0.35">
      <c r="A90" s="67">
        <v>99402</v>
      </c>
      <c r="B90" s="68" t="s">
        <v>314</v>
      </c>
      <c r="C90" s="69" t="s">
        <v>313</v>
      </c>
    </row>
    <row r="91" spans="1:3" x14ac:dyDescent="0.35">
      <c r="A91" s="67">
        <v>99403</v>
      </c>
      <c r="B91" s="68" t="s">
        <v>315</v>
      </c>
      <c r="C91" s="69" t="s">
        <v>313</v>
      </c>
    </row>
    <row r="92" spans="1:3" x14ac:dyDescent="0.35">
      <c r="A92" s="67">
        <v>99404</v>
      </c>
      <c r="B92" s="68" t="s">
        <v>316</v>
      </c>
      <c r="C92" s="69" t="s">
        <v>313</v>
      </c>
    </row>
    <row r="93" spans="1:3" x14ac:dyDescent="0.35">
      <c r="A93" s="67">
        <v>99406</v>
      </c>
      <c r="B93" s="68" t="s">
        <v>317</v>
      </c>
      <c r="C93" s="69" t="s">
        <v>313</v>
      </c>
    </row>
    <row r="94" spans="1:3" x14ac:dyDescent="0.35">
      <c r="A94" s="67">
        <v>99407</v>
      </c>
      <c r="B94" s="68" t="s">
        <v>318</v>
      </c>
      <c r="C94" s="69" t="s">
        <v>313</v>
      </c>
    </row>
    <row r="95" spans="1:3" x14ac:dyDescent="0.35">
      <c r="A95" s="67">
        <v>99408</v>
      </c>
      <c r="B95" s="68" t="s">
        <v>319</v>
      </c>
      <c r="C95" s="69" t="s">
        <v>313</v>
      </c>
    </row>
    <row r="96" spans="1:3" x14ac:dyDescent="0.35">
      <c r="A96" s="67">
        <v>99409</v>
      </c>
      <c r="B96" s="68" t="s">
        <v>320</v>
      </c>
      <c r="C96" s="69" t="s">
        <v>313</v>
      </c>
    </row>
    <row r="97" spans="1:3" x14ac:dyDescent="0.35">
      <c r="A97" s="67">
        <v>99411</v>
      </c>
      <c r="B97" s="68" t="s">
        <v>321</v>
      </c>
      <c r="C97" s="69" t="s">
        <v>313</v>
      </c>
    </row>
    <row r="98" spans="1:3" x14ac:dyDescent="0.35">
      <c r="A98" s="67">
        <v>99412</v>
      </c>
      <c r="B98" s="68" t="s">
        <v>322</v>
      </c>
      <c r="C98" s="69" t="s">
        <v>313</v>
      </c>
    </row>
    <row r="99" spans="1:3" x14ac:dyDescent="0.35">
      <c r="A99" s="67">
        <v>99420</v>
      </c>
      <c r="B99" s="68" t="s">
        <v>323</v>
      </c>
      <c r="C99" s="69" t="s">
        <v>313</v>
      </c>
    </row>
    <row r="100" spans="1:3" x14ac:dyDescent="0.35">
      <c r="A100" s="67">
        <v>99429</v>
      </c>
      <c r="B100" s="68" t="s">
        <v>324</v>
      </c>
      <c r="C100" s="69" t="s">
        <v>313</v>
      </c>
    </row>
    <row r="101" spans="1:3" x14ac:dyDescent="0.35">
      <c r="A101" s="67">
        <v>99341</v>
      </c>
      <c r="B101" s="68" t="s">
        <v>325</v>
      </c>
      <c r="C101" s="69" t="s">
        <v>326</v>
      </c>
    </row>
    <row r="102" spans="1:3" x14ac:dyDescent="0.35">
      <c r="A102" s="67">
        <v>99342</v>
      </c>
      <c r="B102" s="68" t="s">
        <v>327</v>
      </c>
      <c r="C102" s="69" t="s">
        <v>326</v>
      </c>
    </row>
    <row r="103" spans="1:3" x14ac:dyDescent="0.35">
      <c r="A103" s="67">
        <v>99343</v>
      </c>
      <c r="B103" s="68" t="s">
        <v>328</v>
      </c>
      <c r="C103" s="69" t="s">
        <v>326</v>
      </c>
    </row>
    <row r="104" spans="1:3" x14ac:dyDescent="0.35">
      <c r="A104" s="67">
        <v>99344</v>
      </c>
      <c r="B104" s="68" t="s">
        <v>329</v>
      </c>
      <c r="C104" s="69" t="s">
        <v>326</v>
      </c>
    </row>
    <row r="105" spans="1:3" x14ac:dyDescent="0.35">
      <c r="A105" s="67">
        <v>99345</v>
      </c>
      <c r="B105" s="68" t="s">
        <v>330</v>
      </c>
      <c r="C105" s="69" t="s">
        <v>326</v>
      </c>
    </row>
    <row r="106" spans="1:3" x14ac:dyDescent="0.35">
      <c r="A106" s="67">
        <v>99347</v>
      </c>
      <c r="B106" s="68" t="s">
        <v>331</v>
      </c>
      <c r="C106" s="69" t="s">
        <v>326</v>
      </c>
    </row>
    <row r="107" spans="1:3" x14ac:dyDescent="0.35">
      <c r="A107" s="67">
        <v>99348</v>
      </c>
      <c r="B107" s="68" t="s">
        <v>332</v>
      </c>
      <c r="C107" s="69" t="s">
        <v>326</v>
      </c>
    </row>
    <row r="108" spans="1:3" x14ac:dyDescent="0.35">
      <c r="A108" s="67">
        <v>99349</v>
      </c>
      <c r="B108" s="68" t="s">
        <v>333</v>
      </c>
      <c r="C108" s="69" t="s">
        <v>326</v>
      </c>
    </row>
    <row r="109" spans="1:3" x14ac:dyDescent="0.35">
      <c r="A109" s="67">
        <v>99350</v>
      </c>
      <c r="B109" s="68" t="s">
        <v>334</v>
      </c>
      <c r="C109" s="69" t="s">
        <v>326</v>
      </c>
    </row>
    <row r="110" spans="1:3" x14ac:dyDescent="0.35">
      <c r="A110" s="67">
        <v>99374</v>
      </c>
      <c r="B110" s="68" t="s">
        <v>335</v>
      </c>
      <c r="C110" s="69" t="s">
        <v>336</v>
      </c>
    </row>
    <row r="111" spans="1:3" x14ac:dyDescent="0.35">
      <c r="A111" s="67">
        <v>99375</v>
      </c>
      <c r="B111" s="68" t="s">
        <v>337</v>
      </c>
      <c r="C111" s="69" t="s">
        <v>336</v>
      </c>
    </row>
    <row r="112" spans="1:3" x14ac:dyDescent="0.35">
      <c r="A112" s="67">
        <v>99376</v>
      </c>
      <c r="B112" s="68" t="s">
        <v>338</v>
      </c>
      <c r="C112" s="69" t="s">
        <v>336</v>
      </c>
    </row>
    <row r="113" spans="1:3" x14ac:dyDescent="0.35">
      <c r="A113" s="67">
        <v>99377</v>
      </c>
      <c r="B113" s="68" t="s">
        <v>339</v>
      </c>
      <c r="C113" s="69" t="s">
        <v>336</v>
      </c>
    </row>
    <row r="114" spans="1:3" x14ac:dyDescent="0.35">
      <c r="A114" s="67">
        <v>99378</v>
      </c>
      <c r="B114" s="68" t="s">
        <v>340</v>
      </c>
      <c r="C114" s="69" t="s">
        <v>336</v>
      </c>
    </row>
    <row r="115" spans="1:3" x14ac:dyDescent="0.35">
      <c r="A115" s="67" t="s">
        <v>341</v>
      </c>
      <c r="B115" s="68" t="s">
        <v>342</v>
      </c>
      <c r="C115" s="69" t="s">
        <v>336</v>
      </c>
    </row>
    <row r="116" spans="1:3" x14ac:dyDescent="0.35">
      <c r="A116" s="67" t="s">
        <v>343</v>
      </c>
      <c r="B116" s="68" t="s">
        <v>344</v>
      </c>
      <c r="C116" s="69" t="s">
        <v>336</v>
      </c>
    </row>
    <row r="117" spans="1:3" x14ac:dyDescent="0.35">
      <c r="A117" s="67" t="s">
        <v>345</v>
      </c>
      <c r="B117" s="68" t="s">
        <v>346</v>
      </c>
      <c r="C117" s="69" t="s">
        <v>336</v>
      </c>
    </row>
    <row r="118" spans="1:3" x14ac:dyDescent="0.35">
      <c r="A118" s="67" t="s">
        <v>347</v>
      </c>
      <c r="B118" s="68" t="s">
        <v>348</v>
      </c>
      <c r="C118" s="69" t="s">
        <v>336</v>
      </c>
    </row>
    <row r="119" spans="1:3" ht="29" x14ac:dyDescent="0.35">
      <c r="A119" s="67">
        <v>99339</v>
      </c>
      <c r="B119" s="68" t="s">
        <v>349</v>
      </c>
      <c r="C119" s="69" t="s">
        <v>350</v>
      </c>
    </row>
    <row r="120" spans="1:3" ht="29" x14ac:dyDescent="0.35">
      <c r="A120" s="67">
        <v>99340</v>
      </c>
      <c r="B120" s="68" t="s">
        <v>351</v>
      </c>
      <c r="C120" s="69" t="s">
        <v>350</v>
      </c>
    </row>
    <row r="121" spans="1:3" ht="29" x14ac:dyDescent="0.35">
      <c r="A121" s="67">
        <v>99495</v>
      </c>
      <c r="B121" s="68" t="s">
        <v>352</v>
      </c>
      <c r="C121" s="69" t="s">
        <v>353</v>
      </c>
    </row>
    <row r="122" spans="1:3" ht="29" x14ac:dyDescent="0.35">
      <c r="A122" s="67">
        <v>99496</v>
      </c>
      <c r="B122" s="68" t="s">
        <v>354</v>
      </c>
      <c r="C122" s="69" t="s">
        <v>353</v>
      </c>
    </row>
    <row r="123" spans="1:3" ht="29" x14ac:dyDescent="0.35">
      <c r="A123" s="67">
        <v>99497</v>
      </c>
      <c r="B123" s="68" t="s">
        <v>355</v>
      </c>
      <c r="C123" s="69" t="s">
        <v>356</v>
      </c>
    </row>
    <row r="124" spans="1:3" ht="29" x14ac:dyDescent="0.35">
      <c r="A124" s="67">
        <v>99498</v>
      </c>
      <c r="B124" s="68" t="s">
        <v>357</v>
      </c>
      <c r="C124" s="69" t="s">
        <v>356</v>
      </c>
    </row>
    <row r="125" spans="1:3" x14ac:dyDescent="0.35">
      <c r="A125" s="67">
        <v>99366</v>
      </c>
      <c r="B125" s="68" t="s">
        <v>358</v>
      </c>
      <c r="C125" s="69" t="s">
        <v>359</v>
      </c>
    </row>
    <row r="126" spans="1:3" x14ac:dyDescent="0.35">
      <c r="A126" s="67">
        <v>99367</v>
      </c>
      <c r="B126" s="68" t="s">
        <v>360</v>
      </c>
      <c r="C126" s="69" t="s">
        <v>359</v>
      </c>
    </row>
    <row r="127" spans="1:3" x14ac:dyDescent="0.35">
      <c r="A127" s="67">
        <v>99368</v>
      </c>
      <c r="B127" s="68" t="s">
        <v>361</v>
      </c>
      <c r="C127" s="69" t="s">
        <v>359</v>
      </c>
    </row>
    <row r="128" spans="1:3" ht="43.5" x14ac:dyDescent="0.35">
      <c r="A128" s="67">
        <v>99424</v>
      </c>
      <c r="B128" s="68" t="s">
        <v>460</v>
      </c>
      <c r="C128" s="69" t="s">
        <v>363</v>
      </c>
    </row>
    <row r="129" spans="1:3" ht="43.5" x14ac:dyDescent="0.35">
      <c r="A129" s="67">
        <v>99425</v>
      </c>
      <c r="B129" s="124" t="s">
        <v>461</v>
      </c>
      <c r="C129" s="69" t="s">
        <v>363</v>
      </c>
    </row>
    <row r="130" spans="1:3" ht="58" x14ac:dyDescent="0.35">
      <c r="A130" s="67">
        <v>99426</v>
      </c>
      <c r="B130" s="68" t="s">
        <v>462</v>
      </c>
      <c r="C130" s="69" t="s">
        <v>363</v>
      </c>
    </row>
    <row r="131" spans="1:3" ht="58" x14ac:dyDescent="0.35">
      <c r="A131" s="67">
        <v>99427</v>
      </c>
      <c r="B131" s="68" t="s">
        <v>463</v>
      </c>
      <c r="C131" s="69" t="s">
        <v>363</v>
      </c>
    </row>
    <row r="132" spans="1:3" ht="43.5" x14ac:dyDescent="0.35">
      <c r="A132" s="67">
        <v>99439</v>
      </c>
      <c r="B132" s="68" t="s">
        <v>440</v>
      </c>
      <c r="C132" s="69" t="s">
        <v>363</v>
      </c>
    </row>
    <row r="133" spans="1:3" x14ac:dyDescent="0.35">
      <c r="A133" s="67">
        <v>99487</v>
      </c>
      <c r="B133" s="68" t="s">
        <v>362</v>
      </c>
      <c r="C133" s="69" t="s">
        <v>363</v>
      </c>
    </row>
    <row r="134" spans="1:3" x14ac:dyDescent="0.35">
      <c r="A134" s="67">
        <v>99489</v>
      </c>
      <c r="B134" s="68" t="s">
        <v>364</v>
      </c>
      <c r="C134" s="69" t="s">
        <v>363</v>
      </c>
    </row>
    <row r="135" spans="1:3" x14ac:dyDescent="0.35">
      <c r="A135" s="67">
        <v>99490</v>
      </c>
      <c r="B135" s="68" t="s">
        <v>365</v>
      </c>
      <c r="C135" s="69" t="s">
        <v>363</v>
      </c>
    </row>
    <row r="136" spans="1:3" x14ac:dyDescent="0.35">
      <c r="A136" s="67">
        <v>99491</v>
      </c>
      <c r="B136" s="68" t="s">
        <v>366</v>
      </c>
      <c r="C136" s="69" t="s">
        <v>363</v>
      </c>
    </row>
    <row r="137" spans="1:3" x14ac:dyDescent="0.35">
      <c r="A137" s="67" t="s">
        <v>367</v>
      </c>
      <c r="B137" s="68" t="s">
        <v>368</v>
      </c>
      <c r="C137" s="69" t="s">
        <v>363</v>
      </c>
    </row>
    <row r="138" spans="1:3" x14ac:dyDescent="0.35">
      <c r="A138" s="67">
        <v>99358</v>
      </c>
      <c r="B138" s="68" t="s">
        <v>369</v>
      </c>
      <c r="C138" s="69" t="s">
        <v>370</v>
      </c>
    </row>
    <row r="139" spans="1:3" x14ac:dyDescent="0.35">
      <c r="A139" s="67">
        <v>99359</v>
      </c>
      <c r="B139" s="68" t="s">
        <v>371</v>
      </c>
      <c r="C139" s="69" t="s">
        <v>370</v>
      </c>
    </row>
    <row r="140" spans="1:3" x14ac:dyDescent="0.35">
      <c r="A140" s="67">
        <v>99360</v>
      </c>
      <c r="B140" s="68" t="s">
        <v>372</v>
      </c>
      <c r="C140" s="69" t="s">
        <v>370</v>
      </c>
    </row>
    <row r="141" spans="1:3" x14ac:dyDescent="0.35">
      <c r="A141" s="67" t="s">
        <v>373</v>
      </c>
      <c r="B141" s="68" t="s">
        <v>374</v>
      </c>
      <c r="C141" s="69" t="s">
        <v>370</v>
      </c>
    </row>
    <row r="142" spans="1:3" x14ac:dyDescent="0.35">
      <c r="A142" s="67" t="s">
        <v>375</v>
      </c>
      <c r="B142" s="68" t="s">
        <v>376</v>
      </c>
      <c r="C142" s="69" t="s">
        <v>370</v>
      </c>
    </row>
    <row r="143" spans="1:3" ht="29" x14ac:dyDescent="0.35">
      <c r="A143" s="67">
        <v>99421</v>
      </c>
      <c r="B143" s="68" t="s">
        <v>441</v>
      </c>
      <c r="C143" s="69" t="s">
        <v>378</v>
      </c>
    </row>
    <row r="144" spans="1:3" ht="29" x14ac:dyDescent="0.35">
      <c r="A144" s="67">
        <v>99422</v>
      </c>
      <c r="B144" s="68" t="s">
        <v>442</v>
      </c>
      <c r="C144" s="69" t="s">
        <v>378</v>
      </c>
    </row>
    <row r="145" spans="1:3" ht="43.5" x14ac:dyDescent="0.35">
      <c r="A145" s="67">
        <v>99423</v>
      </c>
      <c r="B145" s="68" t="s">
        <v>443</v>
      </c>
      <c r="C145" s="69" t="s">
        <v>378</v>
      </c>
    </row>
    <row r="146" spans="1:3" x14ac:dyDescent="0.35">
      <c r="A146" s="67">
        <v>99441</v>
      </c>
      <c r="B146" s="68" t="s">
        <v>377</v>
      </c>
      <c r="C146" s="69" t="s">
        <v>378</v>
      </c>
    </row>
    <row r="147" spans="1:3" x14ac:dyDescent="0.35">
      <c r="A147" s="67">
        <v>99442</v>
      </c>
      <c r="B147" s="68" t="s">
        <v>379</v>
      </c>
      <c r="C147" s="69" t="s">
        <v>378</v>
      </c>
    </row>
    <row r="148" spans="1:3" x14ac:dyDescent="0.35">
      <c r="A148" s="67">
        <v>99443</v>
      </c>
      <c r="B148" s="68" t="s">
        <v>380</v>
      </c>
      <c r="C148" s="69" t="s">
        <v>378</v>
      </c>
    </row>
    <row r="149" spans="1:3" x14ac:dyDescent="0.35">
      <c r="A149" s="67">
        <v>99446</v>
      </c>
      <c r="B149" s="68" t="s">
        <v>381</v>
      </c>
      <c r="C149" s="69" t="s">
        <v>378</v>
      </c>
    </row>
    <row r="150" spans="1:3" x14ac:dyDescent="0.35">
      <c r="A150" s="67">
        <v>99447</v>
      </c>
      <c r="B150" s="68" t="s">
        <v>382</v>
      </c>
      <c r="C150" s="69" t="s">
        <v>378</v>
      </c>
    </row>
    <row r="151" spans="1:3" x14ac:dyDescent="0.35">
      <c r="A151" s="67">
        <v>99448</v>
      </c>
      <c r="B151" s="68" t="s">
        <v>383</v>
      </c>
      <c r="C151" s="69" t="s">
        <v>378</v>
      </c>
    </row>
    <row r="152" spans="1:3" x14ac:dyDescent="0.35">
      <c r="A152" s="67">
        <v>99449</v>
      </c>
      <c r="B152" s="68" t="s">
        <v>384</v>
      </c>
      <c r="C152" s="69" t="s">
        <v>378</v>
      </c>
    </row>
    <row r="153" spans="1:3" x14ac:dyDescent="0.35">
      <c r="A153" s="67">
        <v>99451</v>
      </c>
      <c r="B153" s="68" t="s">
        <v>385</v>
      </c>
      <c r="C153" s="69" t="s">
        <v>378</v>
      </c>
    </row>
    <row r="154" spans="1:3" x14ac:dyDescent="0.35">
      <c r="A154" s="67">
        <v>99452</v>
      </c>
      <c r="B154" s="68" t="s">
        <v>386</v>
      </c>
      <c r="C154" s="69" t="s">
        <v>378</v>
      </c>
    </row>
    <row r="155" spans="1:3" x14ac:dyDescent="0.35">
      <c r="A155" s="67">
        <v>98966</v>
      </c>
      <c r="B155" s="68" t="s">
        <v>387</v>
      </c>
      <c r="C155" s="69" t="s">
        <v>378</v>
      </c>
    </row>
    <row r="156" spans="1:3" x14ac:dyDescent="0.35">
      <c r="A156" s="67">
        <v>98967</v>
      </c>
      <c r="B156" s="68" t="s">
        <v>388</v>
      </c>
      <c r="C156" s="69" t="s">
        <v>378</v>
      </c>
    </row>
    <row r="157" spans="1:3" x14ac:dyDescent="0.35">
      <c r="A157" s="67">
        <v>98968</v>
      </c>
      <c r="B157" s="68" t="s">
        <v>389</v>
      </c>
      <c r="C157" s="69" t="s">
        <v>378</v>
      </c>
    </row>
    <row r="158" spans="1:3" ht="43.5" x14ac:dyDescent="0.35">
      <c r="A158" s="67">
        <v>98970</v>
      </c>
      <c r="B158" s="68" t="s">
        <v>444</v>
      </c>
      <c r="C158" s="69" t="s">
        <v>445</v>
      </c>
    </row>
    <row r="159" spans="1:3" ht="43.5" x14ac:dyDescent="0.35">
      <c r="A159" s="67">
        <v>98971</v>
      </c>
      <c r="B159" s="68" t="s">
        <v>446</v>
      </c>
      <c r="C159" s="69" t="s">
        <v>378</v>
      </c>
    </row>
    <row r="160" spans="1:3" ht="43.5" x14ac:dyDescent="0.35">
      <c r="A160" s="67">
        <v>98972</v>
      </c>
      <c r="B160" s="68" t="s">
        <v>447</v>
      </c>
      <c r="C160" s="69" t="s">
        <v>378</v>
      </c>
    </row>
    <row r="161" spans="1:3" ht="29" x14ac:dyDescent="0.35">
      <c r="A161" s="67">
        <v>90460</v>
      </c>
      <c r="B161" s="68" t="s">
        <v>390</v>
      </c>
      <c r="C161" s="69" t="s">
        <v>391</v>
      </c>
    </row>
    <row r="162" spans="1:3" ht="29" x14ac:dyDescent="0.35">
      <c r="A162" s="67">
        <v>90461</v>
      </c>
      <c r="B162" s="68" t="s">
        <v>392</v>
      </c>
      <c r="C162" s="69" t="s">
        <v>391</v>
      </c>
    </row>
    <row r="163" spans="1:3" ht="29" x14ac:dyDescent="0.35">
      <c r="A163" s="67">
        <v>90471</v>
      </c>
      <c r="B163" s="68" t="s">
        <v>393</v>
      </c>
      <c r="C163" s="69" t="s">
        <v>391</v>
      </c>
    </row>
    <row r="164" spans="1:3" ht="29" x14ac:dyDescent="0.35">
      <c r="A164" s="67">
        <v>90472</v>
      </c>
      <c r="B164" s="68" t="s">
        <v>394</v>
      </c>
      <c r="C164" s="69" t="s">
        <v>391</v>
      </c>
    </row>
    <row r="165" spans="1:3" ht="29" x14ac:dyDescent="0.35">
      <c r="A165" s="67">
        <v>90473</v>
      </c>
      <c r="B165" s="68" t="s">
        <v>395</v>
      </c>
      <c r="C165" s="69" t="s">
        <v>391</v>
      </c>
    </row>
    <row r="166" spans="1:3" ht="29" x14ac:dyDescent="0.35">
      <c r="A166" s="67">
        <v>90474</v>
      </c>
      <c r="B166" s="68" t="s">
        <v>396</v>
      </c>
      <c r="C166" s="69" t="s">
        <v>391</v>
      </c>
    </row>
    <row r="167" spans="1:3" ht="29" x14ac:dyDescent="0.35">
      <c r="A167" s="67" t="s">
        <v>397</v>
      </c>
      <c r="B167" s="68" t="s">
        <v>398</v>
      </c>
      <c r="C167" s="69" t="s">
        <v>391</v>
      </c>
    </row>
    <row r="168" spans="1:3" ht="29" x14ac:dyDescent="0.35">
      <c r="A168" s="67" t="s">
        <v>399</v>
      </c>
      <c r="B168" s="68" t="s">
        <v>400</v>
      </c>
      <c r="C168" s="69" t="s">
        <v>391</v>
      </c>
    </row>
    <row r="169" spans="1:3" ht="29" x14ac:dyDescent="0.35">
      <c r="A169" s="67" t="s">
        <v>401</v>
      </c>
      <c r="B169" s="68" t="s">
        <v>402</v>
      </c>
      <c r="C169" s="69" t="s">
        <v>391</v>
      </c>
    </row>
    <row r="170" spans="1:3" ht="29" x14ac:dyDescent="0.35">
      <c r="A170" s="67">
        <v>96160</v>
      </c>
      <c r="B170" s="68" t="s">
        <v>403</v>
      </c>
      <c r="C170" s="69" t="s">
        <v>404</v>
      </c>
    </row>
    <row r="171" spans="1:3" ht="29" x14ac:dyDescent="0.35">
      <c r="A171" s="67">
        <v>96161</v>
      </c>
      <c r="B171" s="68" t="s">
        <v>405</v>
      </c>
      <c r="C171" s="69" t="s">
        <v>404</v>
      </c>
    </row>
    <row r="172" spans="1:3" ht="29" x14ac:dyDescent="0.35">
      <c r="A172" s="67">
        <v>99078</v>
      </c>
      <c r="B172" s="68" t="s">
        <v>406</v>
      </c>
      <c r="C172" s="69" t="s">
        <v>404</v>
      </c>
    </row>
    <row r="173" spans="1:3" ht="29" x14ac:dyDescent="0.35">
      <c r="A173" s="67">
        <v>99483</v>
      </c>
      <c r="B173" s="68" t="s">
        <v>407</v>
      </c>
      <c r="C173" s="69" t="s">
        <v>404</v>
      </c>
    </row>
    <row r="174" spans="1:3" ht="29" x14ac:dyDescent="0.35">
      <c r="A174" s="67" t="s">
        <v>408</v>
      </c>
      <c r="B174" s="68" t="s">
        <v>409</v>
      </c>
      <c r="C174" s="69" t="s">
        <v>404</v>
      </c>
    </row>
    <row r="175" spans="1:3" ht="29" x14ac:dyDescent="0.35">
      <c r="A175" s="67" t="s">
        <v>410</v>
      </c>
      <c r="B175" s="68" t="s">
        <v>411</v>
      </c>
      <c r="C175" s="69" t="s">
        <v>404</v>
      </c>
    </row>
    <row r="176" spans="1:3" ht="29" x14ac:dyDescent="0.35">
      <c r="A176" s="67" t="s">
        <v>412</v>
      </c>
      <c r="B176" s="68" t="s">
        <v>413</v>
      </c>
      <c r="C176" s="69" t="s">
        <v>404</v>
      </c>
    </row>
    <row r="177" spans="1:3" ht="29" x14ac:dyDescent="0.35">
      <c r="A177" s="67" t="s">
        <v>414</v>
      </c>
      <c r="B177" s="68" t="s">
        <v>415</v>
      </c>
      <c r="C177" s="69" t="s">
        <v>404</v>
      </c>
    </row>
    <row r="178" spans="1:3" ht="29" x14ac:dyDescent="0.35">
      <c r="A178" s="67" t="s">
        <v>416</v>
      </c>
      <c r="B178" s="68" t="s">
        <v>417</v>
      </c>
      <c r="C178" s="69" t="s">
        <v>404</v>
      </c>
    </row>
    <row r="179" spans="1:3" ht="29" x14ac:dyDescent="0.35">
      <c r="A179" s="67" t="s">
        <v>418</v>
      </c>
      <c r="B179" s="68" t="s">
        <v>419</v>
      </c>
      <c r="C179" s="69" t="s">
        <v>404</v>
      </c>
    </row>
    <row r="180" spans="1:3" x14ac:dyDescent="0.35">
      <c r="A180" s="67">
        <v>99173</v>
      </c>
      <c r="B180" s="68" t="s">
        <v>420</v>
      </c>
      <c r="C180" s="69" t="s">
        <v>313</v>
      </c>
    </row>
    <row r="181" spans="1:3" x14ac:dyDescent="0.35">
      <c r="A181" s="67" t="s">
        <v>421</v>
      </c>
      <c r="B181" s="68" t="s">
        <v>422</v>
      </c>
      <c r="C181" s="69" t="s">
        <v>313</v>
      </c>
    </row>
    <row r="182" spans="1:3" x14ac:dyDescent="0.35">
      <c r="A182" s="67" t="s">
        <v>423</v>
      </c>
      <c r="B182" s="68" t="s">
        <v>424</v>
      </c>
      <c r="C182" s="69" t="s">
        <v>313</v>
      </c>
    </row>
    <row r="183" spans="1:3" x14ac:dyDescent="0.35">
      <c r="A183" s="67" t="s">
        <v>425</v>
      </c>
      <c r="B183" s="68" t="s">
        <v>426</v>
      </c>
      <c r="C183" s="69" t="s">
        <v>313</v>
      </c>
    </row>
  </sheetData>
  <sheetProtection algorithmName="SHA-512" hashValue="UqXlvSDBO32lJZmesU58on7LIjDYvOIe2pgl4uvuBgWWCbm8GC43ltBzt9Xi5/v8rUw1VIlFhfVgvlrwFFeSIQ==" saltValue="8Dr3o5hGeFAXmRIgL7LUYg==" spinCount="100000" sheet="1" objects="1" scenarios="1"/>
  <mergeCells count="1">
    <mergeCell ref="A1:B2"/>
  </mergeCells>
  <pageMargins left="0.7" right="0.7" top="0.75" bottom="0.75" header="0.3" footer="0.3"/>
  <pageSetup orientation="portrait" r:id="rId1"/>
  <tableParts count="5">
    <tablePart r:id="rId2"/>
    <tablePart r:id="rId3"/>
    <tablePart r:id="rId4"/>
    <tablePart r:id="rId5"/>
    <tablePart r:id="rId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AE42E0-E6C1-4811-99F1-48C16B637305}">
  <sheetPr>
    <tabColor theme="0" tint="-0.249977111117893"/>
  </sheetPr>
  <dimension ref="A1:C44"/>
  <sheetViews>
    <sheetView workbookViewId="0"/>
  </sheetViews>
  <sheetFormatPr defaultColWidth="9.1796875" defaultRowHeight="14.5" x14ac:dyDescent="0.35"/>
  <cols>
    <col min="1" max="1" width="4.453125" customWidth="1"/>
    <col min="2" max="2" width="36.453125" customWidth="1"/>
    <col min="3" max="3" width="127.81640625" customWidth="1"/>
  </cols>
  <sheetData>
    <row r="1" spans="1:3" x14ac:dyDescent="0.35">
      <c r="A1" s="1" t="s">
        <v>36</v>
      </c>
    </row>
    <row r="2" spans="1:3" x14ac:dyDescent="0.35">
      <c r="A2" s="58" t="s">
        <v>465</v>
      </c>
    </row>
    <row r="4" spans="1:3" x14ac:dyDescent="0.35">
      <c r="A4" s="1" t="s">
        <v>170</v>
      </c>
    </row>
    <row r="5" spans="1:3" x14ac:dyDescent="0.35">
      <c r="A5" s="127" t="s">
        <v>186</v>
      </c>
      <c r="B5" s="127"/>
      <c r="C5" s="86" t="s">
        <v>37</v>
      </c>
    </row>
    <row r="6" spans="1:3" x14ac:dyDescent="0.35">
      <c r="A6" s="126" t="s">
        <v>93</v>
      </c>
      <c r="B6" s="126"/>
      <c r="C6" s="3" t="s">
        <v>171</v>
      </c>
    </row>
    <row r="7" spans="1:3" ht="43.5" x14ac:dyDescent="0.35">
      <c r="A7" s="126" t="s">
        <v>454</v>
      </c>
      <c r="B7" s="126"/>
      <c r="C7" s="3" t="s">
        <v>464</v>
      </c>
    </row>
    <row r="8" spans="1:3" ht="217.5" x14ac:dyDescent="0.35">
      <c r="A8" s="126" t="s">
        <v>90</v>
      </c>
      <c r="B8" s="126"/>
      <c r="C8" s="3" t="s">
        <v>434</v>
      </c>
    </row>
    <row r="9" spans="1:3" ht="29" x14ac:dyDescent="0.35">
      <c r="A9" s="126" t="s">
        <v>156</v>
      </c>
      <c r="B9" s="126"/>
      <c r="C9" s="3" t="s">
        <v>436</v>
      </c>
    </row>
    <row r="10" spans="1:3" ht="29" x14ac:dyDescent="0.35">
      <c r="A10" s="126" t="s">
        <v>97</v>
      </c>
      <c r="B10" s="126"/>
      <c r="C10" s="3" t="s">
        <v>435</v>
      </c>
    </row>
    <row r="11" spans="1:3" ht="130.5" x14ac:dyDescent="0.35">
      <c r="A11" s="126" t="s">
        <v>94</v>
      </c>
      <c r="B11" s="126"/>
      <c r="C11" s="3" t="s">
        <v>428</v>
      </c>
    </row>
    <row r="12" spans="1:3" ht="29" x14ac:dyDescent="0.35">
      <c r="A12" s="126" t="s">
        <v>95</v>
      </c>
      <c r="B12" s="126"/>
      <c r="C12" s="3" t="s">
        <v>172</v>
      </c>
    </row>
    <row r="13" spans="1:3" ht="58" x14ac:dyDescent="0.35">
      <c r="A13" s="73"/>
      <c r="B13" s="60" t="s">
        <v>174</v>
      </c>
      <c r="C13" s="61" t="s">
        <v>180</v>
      </c>
    </row>
    <row r="14" spans="1:3" ht="43.5" x14ac:dyDescent="0.35">
      <c r="A14" s="73"/>
      <c r="B14" s="60" t="s">
        <v>175</v>
      </c>
      <c r="C14" s="61" t="s">
        <v>181</v>
      </c>
    </row>
    <row r="15" spans="1:3" x14ac:dyDescent="0.35">
      <c r="A15" s="73"/>
      <c r="B15" s="60" t="s">
        <v>176</v>
      </c>
      <c r="C15" s="61" t="s">
        <v>182</v>
      </c>
    </row>
    <row r="16" spans="1:3" ht="29" x14ac:dyDescent="0.35">
      <c r="A16" s="73"/>
      <c r="B16" s="60" t="s">
        <v>177</v>
      </c>
      <c r="C16" s="61" t="s">
        <v>183</v>
      </c>
    </row>
    <row r="17" spans="1:3" ht="58" x14ac:dyDescent="0.35">
      <c r="A17" s="73"/>
      <c r="B17" s="60" t="s">
        <v>178</v>
      </c>
      <c r="C17" s="61" t="s">
        <v>184</v>
      </c>
    </row>
    <row r="18" spans="1:3" ht="87" x14ac:dyDescent="0.35">
      <c r="A18" s="73"/>
      <c r="B18" s="60" t="s">
        <v>179</v>
      </c>
      <c r="C18" s="61" t="s">
        <v>429</v>
      </c>
    </row>
    <row r="19" spans="1:3" ht="116" x14ac:dyDescent="0.35">
      <c r="A19" s="73"/>
      <c r="B19" s="60" t="s">
        <v>45</v>
      </c>
      <c r="C19" s="61" t="s">
        <v>185</v>
      </c>
    </row>
    <row r="20" spans="1:3" ht="58" x14ac:dyDescent="0.35">
      <c r="A20" s="126" t="s">
        <v>96</v>
      </c>
      <c r="B20" s="126"/>
      <c r="C20" s="3" t="s">
        <v>173</v>
      </c>
    </row>
    <row r="21" spans="1:3" x14ac:dyDescent="0.35">
      <c r="A21" s="59"/>
      <c r="B21" s="2"/>
      <c r="C21" s="2"/>
    </row>
    <row r="22" spans="1:3" x14ac:dyDescent="0.35">
      <c r="A22" s="59"/>
      <c r="B22" s="2"/>
      <c r="C22" s="2"/>
    </row>
    <row r="23" spans="1:3" x14ac:dyDescent="0.35">
      <c r="A23" s="1" t="s">
        <v>187</v>
      </c>
    </row>
    <row r="24" spans="1:3" s="1" customFormat="1" ht="29" x14ac:dyDescent="0.35">
      <c r="A24" s="35" t="s">
        <v>0</v>
      </c>
      <c r="B24" s="35" t="s">
        <v>1</v>
      </c>
      <c r="C24" s="35" t="s">
        <v>37</v>
      </c>
    </row>
    <row r="25" spans="1:3" ht="29" x14ac:dyDescent="0.35">
      <c r="A25" s="62" t="s">
        <v>21</v>
      </c>
      <c r="B25" s="62" t="s">
        <v>39</v>
      </c>
      <c r="C25" s="62" t="s">
        <v>57</v>
      </c>
    </row>
    <row r="26" spans="1:3" x14ac:dyDescent="0.35">
      <c r="A26" s="4" t="s">
        <v>9</v>
      </c>
      <c r="B26" s="4" t="s">
        <v>17</v>
      </c>
      <c r="C26" s="4" t="s">
        <v>38</v>
      </c>
    </row>
    <row r="27" spans="1:3" ht="29" x14ac:dyDescent="0.35">
      <c r="A27" s="4" t="s">
        <v>11</v>
      </c>
      <c r="B27" s="4" t="s">
        <v>18</v>
      </c>
      <c r="C27" s="4" t="s">
        <v>188</v>
      </c>
    </row>
    <row r="28" spans="1:3" x14ac:dyDescent="0.35">
      <c r="A28" s="4" t="s">
        <v>12</v>
      </c>
      <c r="B28" s="4" t="s">
        <v>19</v>
      </c>
      <c r="C28" s="4" t="s">
        <v>190</v>
      </c>
    </row>
    <row r="29" spans="1:3" ht="29" x14ac:dyDescent="0.35">
      <c r="A29" s="4" t="s">
        <v>13</v>
      </c>
      <c r="B29" s="4" t="s">
        <v>20</v>
      </c>
      <c r="C29" s="4" t="s">
        <v>189</v>
      </c>
    </row>
    <row r="30" spans="1:3" ht="29" x14ac:dyDescent="0.35">
      <c r="A30" s="62" t="s">
        <v>22</v>
      </c>
      <c r="B30" s="62" t="s">
        <v>7</v>
      </c>
      <c r="C30" s="62" t="s">
        <v>191</v>
      </c>
    </row>
    <row r="31" spans="1:3" x14ac:dyDescent="0.35">
      <c r="A31" s="4" t="s">
        <v>9</v>
      </c>
      <c r="B31" s="4" t="s">
        <v>40</v>
      </c>
      <c r="C31" s="4" t="s">
        <v>194</v>
      </c>
    </row>
    <row r="32" spans="1:3" x14ac:dyDescent="0.35">
      <c r="A32" s="4" t="s">
        <v>11</v>
      </c>
      <c r="B32" s="4" t="s">
        <v>41</v>
      </c>
      <c r="C32" s="4" t="s">
        <v>195</v>
      </c>
    </row>
    <row r="33" spans="1:3" x14ac:dyDescent="0.35">
      <c r="A33" s="4" t="s">
        <v>12</v>
      </c>
      <c r="B33" s="63" t="s">
        <v>42</v>
      </c>
      <c r="C33" s="4" t="s">
        <v>192</v>
      </c>
    </row>
    <row r="34" spans="1:3" x14ac:dyDescent="0.35">
      <c r="A34" s="4" t="s">
        <v>13</v>
      </c>
      <c r="B34" s="63" t="s">
        <v>43</v>
      </c>
      <c r="C34" s="4" t="s">
        <v>193</v>
      </c>
    </row>
    <row r="35" spans="1:3" ht="29" x14ac:dyDescent="0.35">
      <c r="A35" s="64" t="s">
        <v>27</v>
      </c>
      <c r="B35" s="62" t="s">
        <v>8</v>
      </c>
      <c r="C35" s="62" t="s">
        <v>56</v>
      </c>
    </row>
    <row r="36" spans="1:3" ht="43.5" x14ac:dyDescent="0.35">
      <c r="A36" s="4" t="s">
        <v>9</v>
      </c>
      <c r="B36" s="4" t="s">
        <v>14</v>
      </c>
      <c r="C36" s="4" t="s">
        <v>196</v>
      </c>
    </row>
    <row r="37" spans="1:3" ht="43.5" x14ac:dyDescent="0.35">
      <c r="A37" s="4" t="s">
        <v>11</v>
      </c>
      <c r="B37" s="4" t="s">
        <v>197</v>
      </c>
      <c r="C37" s="4" t="s">
        <v>198</v>
      </c>
    </row>
    <row r="38" spans="1:3" x14ac:dyDescent="0.35">
      <c r="A38" s="4" t="s">
        <v>12</v>
      </c>
      <c r="B38" s="4" t="s">
        <v>50</v>
      </c>
      <c r="C38" s="4" t="s">
        <v>199</v>
      </c>
    </row>
    <row r="39" spans="1:3" x14ac:dyDescent="0.35">
      <c r="A39" s="4" t="s">
        <v>13</v>
      </c>
      <c r="B39" s="4" t="s">
        <v>51</v>
      </c>
      <c r="C39" s="4" t="s">
        <v>55</v>
      </c>
    </row>
    <row r="40" spans="1:3" ht="29" x14ac:dyDescent="0.35">
      <c r="A40" s="4" t="s">
        <v>10</v>
      </c>
      <c r="B40" s="4" t="s">
        <v>15</v>
      </c>
      <c r="C40" s="4" t="s">
        <v>200</v>
      </c>
    </row>
    <row r="41" spans="1:3" ht="72.5" x14ac:dyDescent="0.35">
      <c r="A41" s="4" t="s">
        <v>52</v>
      </c>
      <c r="B41" s="4" t="s">
        <v>16</v>
      </c>
      <c r="C41" s="4" t="s">
        <v>201</v>
      </c>
    </row>
    <row r="42" spans="1:3" ht="29" x14ac:dyDescent="0.35">
      <c r="A42" s="64" t="s">
        <v>28</v>
      </c>
      <c r="B42" s="62" t="s">
        <v>54</v>
      </c>
      <c r="C42" s="62" t="s">
        <v>202</v>
      </c>
    </row>
    <row r="43" spans="1:3" ht="58" x14ac:dyDescent="0.35">
      <c r="A43" s="62">
        <v>5</v>
      </c>
      <c r="B43" s="62" t="s">
        <v>44</v>
      </c>
      <c r="C43" s="62" t="s">
        <v>203</v>
      </c>
    </row>
    <row r="44" spans="1:3" ht="58" x14ac:dyDescent="0.35">
      <c r="A44" s="62" t="s">
        <v>30</v>
      </c>
      <c r="B44" s="62" t="s">
        <v>45</v>
      </c>
      <c r="C44" s="62" t="s">
        <v>204</v>
      </c>
    </row>
  </sheetData>
  <sheetProtection algorithmName="SHA-512" hashValue="G0M92YhoSlR9Qvzg09kT1U5+pPS9aAcxcI48MHVdf/YO3I75ebkCUC9rrtV1vyplhvJ1E4qe9QZx18QrcD1qHg==" saltValue="Px8Aj+h8IXAT65LfHVc3Qg==" spinCount="100000" sheet="1" objects="1" scenarios="1"/>
  <mergeCells count="9">
    <mergeCell ref="A11:B11"/>
    <mergeCell ref="A12:B12"/>
    <mergeCell ref="A20:B20"/>
    <mergeCell ref="A5:B5"/>
    <mergeCell ref="A6:B6"/>
    <mergeCell ref="A8:B8"/>
    <mergeCell ref="A9:B9"/>
    <mergeCell ref="A10:B10"/>
    <mergeCell ref="A7:B7"/>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5EF1AB-3031-43B9-8BD1-4F9912B674D9}">
  <sheetPr>
    <tabColor theme="8"/>
  </sheetPr>
  <dimension ref="A1:D19"/>
  <sheetViews>
    <sheetView zoomScale="130" zoomScaleNormal="130" workbookViewId="0"/>
  </sheetViews>
  <sheetFormatPr defaultColWidth="9.1796875" defaultRowHeight="14.5" x14ac:dyDescent="0.35"/>
  <cols>
    <col min="1" max="3" width="25.7265625" customWidth="1"/>
    <col min="4" max="4" width="48.26953125" customWidth="1"/>
  </cols>
  <sheetData>
    <row r="1" spans="1:4" x14ac:dyDescent="0.35">
      <c r="A1" s="1" t="s">
        <v>75</v>
      </c>
    </row>
    <row r="2" spans="1:4" x14ac:dyDescent="0.35">
      <c r="A2" s="1" t="s">
        <v>76</v>
      </c>
    </row>
    <row r="4" spans="1:4" x14ac:dyDescent="0.35">
      <c r="A4" t="s">
        <v>71</v>
      </c>
    </row>
    <row r="9" spans="1:4" s="96" customFormat="1" x14ac:dyDescent="0.35">
      <c r="A9" s="94" t="s">
        <v>206</v>
      </c>
      <c r="B9" s="95" t="s">
        <v>72</v>
      </c>
      <c r="C9" s="95" t="s">
        <v>73</v>
      </c>
      <c r="D9" s="95" t="s">
        <v>74</v>
      </c>
    </row>
    <row r="10" spans="1:4" x14ac:dyDescent="0.35">
      <c r="A10" s="5"/>
      <c r="B10" s="6"/>
      <c r="C10" s="6"/>
      <c r="D10" s="7"/>
    </row>
    <row r="11" spans="1:4" x14ac:dyDescent="0.35">
      <c r="A11" s="8"/>
      <c r="B11" s="8"/>
      <c r="C11" s="8"/>
      <c r="D11" s="8"/>
    </row>
    <row r="12" spans="1:4" x14ac:dyDescent="0.35">
      <c r="A12" s="8"/>
      <c r="B12" s="8"/>
      <c r="C12" s="8"/>
      <c r="D12" s="8"/>
    </row>
    <row r="13" spans="1:4" x14ac:dyDescent="0.35">
      <c r="A13" s="8"/>
      <c r="B13" s="8"/>
      <c r="C13" s="8"/>
      <c r="D13" s="8"/>
    </row>
    <row r="19" spans="1:4" x14ac:dyDescent="0.35">
      <c r="A19" s="9"/>
      <c r="B19" s="97"/>
      <c r="C19" s="98"/>
      <c r="D19" s="99"/>
    </row>
  </sheetData>
  <sheetProtection algorithmName="SHA-512" hashValue="6h7KTkL7fzADCt2MzEPq4Ri9I19P6JPlmo+5GLQG0za+zPsFKdNwoSWQxMHMtnPKyrlIpKalA1OXhtbvvQG+RA==" saltValue="Vvzuz86J9+WR7xnGxYU1tA==" spinCount="100000" sheet="1" objects="1" scenarios="1"/>
  <dataValidations count="4">
    <dataValidation operator="lessThanOrEqual" allowBlank="1" showInputMessage="1" showErrorMessage="1" error="Insurer’s comments on TME data. (255 characters or less)." prompt="Insurer’s comments on TME data. " sqref="D10" xr:uid="{C226AC3A-54A7-4756-8E74-BD3C3C127594}"/>
    <dataValidation type="textLength" operator="equal" allowBlank="1" showInputMessage="1" showErrorMessage="1" error="Please input the Insurer Org ID:_x000a_Blue Cross Blue Shield of RI: 201_x000a_Neighborhood Health Plan of RI: 202_x000a_Tufts Health Plan: 203_x000a_UnitedHealthcare: 204_x000a_Blue Cross Blue Shield of MA: 205" prompt="Please input the Insurer Org ID:_x000a_Blue Cross Blue Shield of RI: 201_x000a_Neighborhood Health Plan of RI: 202_x000a_Tufts Health Plan: 203_x000a_UnitedHealthcare: 204_x000a_Blue Cross Blue Shield of MA: 205" sqref="A10" xr:uid="{913B3D1B-3A36-44BB-8A92-3E73E38E56C4}">
      <formula1>3</formula1>
    </dataValidation>
    <dataValidation type="textLength" operator="lessThanOrEqual" allowBlank="1" showInputMessage="1" showErrorMessage="1" error="This is the start date of the reported period in the submission file (based on date of service). _x000a_MMDDYYYY Or MM/DD/YYYY" prompt="This is the start date of the reported period in the submission file (based on date of service). _x000a_MMDDYYYY Or MM/DD/YYYY" sqref="B10" xr:uid="{33FAEA58-4B60-4357-9301-537C403312DE}">
      <formula1>10</formula1>
    </dataValidation>
    <dataValidation type="textLength" operator="lessThanOrEqual" allowBlank="1" showInputMessage="1" showErrorMessage="1" error="This is the end date of the reported period in the submission file. MMDDYYYY Or MM/DD/YYYY" prompt="This is the end date of the reported period in the submission file (based on date of service)._x000a_MMDDYYYY Or MM/DD/YYYY" sqref="C10" xr:uid="{B366781B-62F6-4476-9AB8-E9CAB0739E96}">
      <formula1>10</formula1>
    </dataValidation>
  </dataValidations>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C43A3E-CC34-4E59-9028-6BDCC88CCED4}">
  <sheetPr>
    <tabColor theme="3"/>
  </sheetPr>
  <dimension ref="A1:O11"/>
  <sheetViews>
    <sheetView workbookViewId="0"/>
  </sheetViews>
  <sheetFormatPr defaultColWidth="9.1796875" defaultRowHeight="14.5" x14ac:dyDescent="0.35"/>
  <cols>
    <col min="1" max="2" width="25.7265625" customWidth="1"/>
    <col min="3" max="12" width="16.7265625" customWidth="1"/>
    <col min="13" max="15" width="20.7265625" customWidth="1"/>
    <col min="16" max="17" width="16.7265625" customWidth="1"/>
    <col min="18" max="19" width="20.7265625" customWidth="1"/>
    <col min="20" max="20" width="12.26953125" bestFit="1" customWidth="1"/>
  </cols>
  <sheetData>
    <row r="1" spans="1:15" x14ac:dyDescent="0.35">
      <c r="A1" s="1" t="s">
        <v>75</v>
      </c>
      <c r="B1" s="1"/>
    </row>
    <row r="2" spans="1:15" x14ac:dyDescent="0.35">
      <c r="A2" s="1" t="s">
        <v>91</v>
      </c>
      <c r="B2" s="1"/>
    </row>
    <row r="4" spans="1:15" x14ac:dyDescent="0.35">
      <c r="A4" t="s">
        <v>71</v>
      </c>
    </row>
    <row r="5" spans="1:15" x14ac:dyDescent="0.35">
      <c r="A5" s="10" t="s">
        <v>92</v>
      </c>
      <c r="B5" s="10"/>
    </row>
    <row r="9" spans="1:15" x14ac:dyDescent="0.35">
      <c r="C9" s="100" t="s">
        <v>77</v>
      </c>
      <c r="D9" s="100" t="s">
        <v>78</v>
      </c>
      <c r="E9" s="100" t="s">
        <v>79</v>
      </c>
      <c r="F9" s="100" t="s">
        <v>80</v>
      </c>
      <c r="G9" s="100" t="s">
        <v>81</v>
      </c>
      <c r="H9" s="100" t="s">
        <v>82</v>
      </c>
      <c r="I9" s="100" t="s">
        <v>83</v>
      </c>
      <c r="J9" s="100" t="s">
        <v>84</v>
      </c>
      <c r="K9" s="100" t="s">
        <v>85</v>
      </c>
      <c r="L9" s="100" t="s">
        <v>86</v>
      </c>
      <c r="M9" s="100" t="s">
        <v>87</v>
      </c>
      <c r="N9" s="100" t="s">
        <v>88</v>
      </c>
      <c r="O9" s="100" t="s">
        <v>89</v>
      </c>
    </row>
    <row r="10" spans="1:15" ht="58" x14ac:dyDescent="0.35">
      <c r="A10" s="101" t="s">
        <v>93</v>
      </c>
      <c r="B10" s="101" t="s">
        <v>454</v>
      </c>
      <c r="C10" s="102" t="s">
        <v>90</v>
      </c>
      <c r="D10" s="102" t="s">
        <v>156</v>
      </c>
      <c r="E10" s="102" t="s">
        <v>97</v>
      </c>
      <c r="F10" s="102" t="s">
        <v>94</v>
      </c>
      <c r="G10" s="102" t="s">
        <v>95</v>
      </c>
      <c r="H10" s="102" t="s">
        <v>96</v>
      </c>
      <c r="I10" s="102" t="s">
        <v>98</v>
      </c>
      <c r="J10" s="102" t="s">
        <v>99</v>
      </c>
      <c r="K10" s="102" t="s">
        <v>100</v>
      </c>
      <c r="L10" s="102" t="s">
        <v>101</v>
      </c>
      <c r="M10" s="102" t="s">
        <v>102</v>
      </c>
      <c r="N10" s="102" t="s">
        <v>103</v>
      </c>
      <c r="O10" s="103" t="s">
        <v>104</v>
      </c>
    </row>
    <row r="11" spans="1:15" x14ac:dyDescent="0.35">
      <c r="A11" s="5"/>
      <c r="B11" s="5"/>
      <c r="C11" s="31"/>
      <c r="D11" s="104">
        <f>SUM('Non-Claims - ACO_AE1'!D28,'Non-Claims - ACO_AE1'!D59,'Non-Claims - ACO_AE2'!D28,'Non-Claims - ACO_AE2'!D59,'Non-Claims - ACO_AE3'!D28,'Non-Claims - ACO_AE3'!D59,'Non-Claims - ACO_AE4'!D28,'Non-Claims - ACO_AE4'!D59,'Non-Claims - ACO_AE5'!D28,'Non-Claims - ACO_AE5'!D59,'Non-Claims - All Other'!D28,'Non-Claims - All Other'!D59)</f>
        <v>0</v>
      </c>
      <c r="E11" s="104">
        <f>SUM('Non-Claims - ACO_AE1'!D29,'Non-Claims - ACO_AE1'!D60,'Non-Claims - ACO_AE2'!D29,'Non-Claims - ACO_AE2'!D60,'Non-Claims - ACO_AE3'!D29,'Non-Claims - ACO_AE3'!D60,'Non-Claims - ACO_AE4'!D29,'Non-Claims - ACO_AE4'!D60,'Non-Claims - ACO_AE5'!D29,'Non-Claims - ACO_AE5'!D60,'Non-Claims - All Other'!D29,'Non-Claims - All Other'!D60)</f>
        <v>0</v>
      </c>
      <c r="F11" s="104">
        <f>SUM(ACOAE1Table4[Total Primary Care Non-claims-based Spending],ACOAE2Table4[Total Primary Care Non-claims-based Spending],ACOAE3Table4[Total Primary Care Non-claims-based Spending],ACOAE4Table4[Total Primary Care Non-claims-based Spending],ACOAE5Table4[Total Primary Care Non-claims-based Spending],AllOtherTable4[Total Primary Care Non-claims-based Spending])</f>
        <v>0</v>
      </c>
      <c r="G11" s="31"/>
      <c r="H11" s="104">
        <f>SUM(ACOAE1Table4[Total Non-claims-based Spending],ACOAE2Table4[Total Non-claims-based Spending],ACOAE3Table4[Total Non-claims-based Spending],ACOAE4Table4[Total Non-claims-based Spending],ACOAE5Table4[Total Non-claims-based Spending],AllOtherTable4[Total Non-claims-based Spending])</f>
        <v>0</v>
      </c>
      <c r="I11" s="11">
        <f>LgProvTME18[[#This Row],[Claims: Professional, Primary Care]]+LgProvTME18[[#This Row],[Non-Claims: Professional, Primary Care]]-LgProvTME18[[#This Row],[Non-Claims: HIE Payments for CurrentCare]]-LgProvTME18[[#This Row],[Non-Claims: PCMH Administration Payments]]</f>
        <v>0</v>
      </c>
      <c r="J11" s="11">
        <f>LgProvTME18[[#This Row],[Non-Claims: HIE Payments for CurrentCare]]+LgProvTME18[[#This Row],[Non-Claims: PCMH Administration Payments]]</f>
        <v>0</v>
      </c>
      <c r="K11" s="11">
        <f>LgProvTME18[[#This Row],[Claims: Professional, Primary Care]]+LgProvTME18[[#This Row],[Non-Claims: Professional, Primary Care]]</f>
        <v>0</v>
      </c>
      <c r="L11" s="11">
        <f>LgProvTME18[[#This Row],[Claims: Total Medical Expenses, Less Long-term Care]]+LgProvTME18[[#This Row],[Non-Claims: Total Medical Expenses, Less Long-term Care]]</f>
        <v>0</v>
      </c>
      <c r="M11" s="111" t="e">
        <f>LgProvTME18[[#This Row],[TOTAL Direct Primary Care
(A1 + A4 - A2 - A3)]]/LgProvTME18[[#This Row],[TOTAL Medical Expenses
(A5 + A6)]]</f>
        <v>#DIV/0!</v>
      </c>
      <c r="N11" s="112" t="e">
        <f>LgProvTME18[[#This Row],[TOTAL Indirect Primary Care
(A2 + A3)]]/LgProvTME18[[#This Row],[TOTAL Medical Expenses
(A5 + A6)]]</f>
        <v>#DIV/0!</v>
      </c>
      <c r="O11" s="112" t="e">
        <f>LgProvTME18[[#This Row],[TOTAL Primary Care
(A1 + A4)]]/LgProvTME18[[#This Row],[TOTAL Medical Expenses
(A5 + A6)]]</f>
        <v>#DIV/0!</v>
      </c>
    </row>
  </sheetData>
  <sheetProtection algorithmName="SHA-512" hashValue="o9BGw6B/iHCx2EBQFzCZsFOTR2AvMOUse59yMZ04Crw7j4SX4PnrE3dOfcCtDO6DgSf2Xgc60Knb6osdjTrK9A==" saltValue="ME5Ln8mgEQ7riDsgwGdEOw==" spinCount="100000" sheet="1" objects="1" scenarios="1"/>
  <dataValidations count="6">
    <dataValidation operator="equal" allowBlank="1" showInputMessage="1" showErrorMessage="1" error="Value is automatically calculated by summing the values reported for &quot;HIE Payments&quot; in Tables 1 and 2 in the &quot;Non-Claims&quot; tab for each ACO/AE." prompt="Value is automatically calculated by summing the values reported for &quot;HIE Payments&quot; in Tables 1 and 2 in the &quot;Non-Claims&quot; tab for each ACO/AE." sqref="D11" xr:uid="{8ED66483-1F90-45D4-A553-FE4442B14559}"/>
    <dataValidation operator="equal" allowBlank="1" showInputMessage="1" showErrorMessage="1" error="Value is automatically calculated by summing the values reported for &quot;PCMH Administration&quot; in Tables 1 and 2 in the &quot;Non-Claims&quot; tab for each ACO/AE." prompt="Value is automatically calculated by summing the values reported for &quot;PCMH Administration&quot; in Tables 1 and 2 in the &quot;Non-Claims&quot; tab for each ACO/AE." sqref="E11" xr:uid="{E7ECFAD5-68C5-40CE-A9A3-DD6516301482}"/>
    <dataValidation operator="equal" allowBlank="1" showInputMessage="1" showErrorMessage="1" error="Value is automatically calculated using the &quot;Total Primary Care Non-claims-based Spending&quot; value in Table 4 in the &quot;Non-Claims&quot; tab for each ACO/AE." prompt="Value is automatically calculated using the &quot;Total Primary Care Non-claims-based Spending&quot; value in Table 4 in the &quot;Non-Claims&quot; tab for each ACO/AE." sqref="F11" xr:uid="{4B445802-1A89-4A03-947C-146DCA741DD0}"/>
    <dataValidation operator="equal" allowBlank="1" showInputMessage="1" showErrorMessage="1" error="Value is automatically calculated using the &quot;Total Primary Care Non-claims-based Spending&quot; value in Table 4 in the &quot;Non-Claims&quot; tab for each ACO/AE." prompt="Value is automatically calculated using the &quot;Total Non-claims-based Spending&quot; value in Table 4 in the &quot;Non-Claims&quot; tab for each ACO/AE." sqref="H11" xr:uid="{6CC0DC30-D703-4DAB-A193-74F7974D442A}"/>
    <dataValidation type="textLength" operator="equal" allowBlank="1" showInputMessage="1" showErrorMessage="1" error="Please input the Insurer Org ID:_x000a_Blue Cross Blue Shield of RI: 201_x000a_Neighborhood Health Plan of RI: 202_x000a_Tufts Health Plan: 203_x000a_UnitedHealthcare: 204_x000a_Blue Cross Blue Shield of MA: 205" prompt="Please input the Insurer Org ID:_x000a_Blue Cross Blue Shield of RI: 201_x000a_Neighborhood Health Plan of RI: 202_x000a_Tufts Health Plan: 203_x000a_UnitedHealthcare: 204_x000a_Blue Cross Blue Shield of MA: 205" sqref="A11:B11" xr:uid="{BE3CF6B4-0B6F-402E-81D3-826BBB1EF58F}">
      <formula1>3</formula1>
    </dataValidation>
    <dataValidation type="whole" operator="greaterThanOrEqual" allowBlank="1" showInputMessage="1" showErrorMessage="1" error="See &quot;Definitions&quot; tab." prompt="See &quot;Definitions&quot; tab." sqref="C11 G11" xr:uid="{F03A46F4-7702-4154-8244-12E0D1136123}">
      <formula1>0</formula1>
    </dataValidation>
  </dataValidations>
  <pageMargins left="0.7" right="0.7" top="0.75" bottom="0.75" header="0.3" footer="0.3"/>
  <drawing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7CC407-109C-4B1F-A3DA-FFF28400B5A5}">
  <sheetPr>
    <tabColor theme="8"/>
  </sheetPr>
  <dimension ref="A1:G82"/>
  <sheetViews>
    <sheetView workbookViewId="0"/>
  </sheetViews>
  <sheetFormatPr defaultRowHeight="14.5" x14ac:dyDescent="0.35"/>
  <cols>
    <col min="1" max="1" width="11" customWidth="1"/>
    <col min="2" max="2" width="64.7265625" customWidth="1"/>
    <col min="3" max="3" width="36.81640625" customWidth="1"/>
    <col min="4" max="4" width="44.453125" customWidth="1"/>
    <col min="5" max="5" width="48.81640625" customWidth="1"/>
    <col min="6" max="6" width="32.7265625" customWidth="1"/>
  </cols>
  <sheetData>
    <row r="1" spans="1:7" x14ac:dyDescent="0.35">
      <c r="A1" s="1" t="s">
        <v>75</v>
      </c>
    </row>
    <row r="2" spans="1:7" x14ac:dyDescent="0.35">
      <c r="A2" s="1" t="s">
        <v>119</v>
      </c>
    </row>
    <row r="4" spans="1:7" ht="15" customHeight="1" x14ac:dyDescent="0.35">
      <c r="A4" s="41" t="s">
        <v>121</v>
      </c>
      <c r="B4" t="s">
        <v>120</v>
      </c>
    </row>
    <row r="5" spans="1:7" ht="15" customHeight="1" x14ac:dyDescent="0.35">
      <c r="A5" s="10" t="s">
        <v>123</v>
      </c>
      <c r="B5" t="s">
        <v>122</v>
      </c>
    </row>
    <row r="7" spans="1:7" ht="15" customHeight="1" x14ac:dyDescent="0.35"/>
    <row r="8" spans="1:7" ht="15" customHeight="1" x14ac:dyDescent="0.35">
      <c r="A8" s="1" t="s">
        <v>105</v>
      </c>
      <c r="C8" s="110"/>
    </row>
    <row r="9" spans="1:7" ht="15" customHeight="1" x14ac:dyDescent="0.35">
      <c r="A9" s="58" t="s">
        <v>453</v>
      </c>
    </row>
    <row r="10" spans="1:7" ht="15" customHeight="1" x14ac:dyDescent="0.35"/>
    <row r="11" spans="1:7" ht="15.5" x14ac:dyDescent="0.35">
      <c r="A11" s="40" t="s">
        <v>49</v>
      </c>
      <c r="B11" s="24"/>
      <c r="C11" s="24"/>
      <c r="D11" s="24"/>
      <c r="E11" s="24"/>
      <c r="F11" s="25"/>
    </row>
    <row r="12" spans="1:7" x14ac:dyDescent="0.35">
      <c r="A12" s="26" t="s">
        <v>115</v>
      </c>
      <c r="B12" s="22"/>
      <c r="C12" s="22"/>
      <c r="D12" s="22"/>
      <c r="E12" s="22"/>
      <c r="F12" s="27"/>
    </row>
    <row r="13" spans="1:7" ht="5.15" customHeight="1" x14ac:dyDescent="0.35">
      <c r="A13" s="21"/>
      <c r="B13" s="22"/>
      <c r="C13" s="22"/>
      <c r="D13" s="22"/>
      <c r="E13" s="22"/>
      <c r="F13" s="22"/>
    </row>
    <row r="14" spans="1:7" s="2" customFormat="1" ht="58.5" customHeight="1" x14ac:dyDescent="0.35">
      <c r="A14" s="13" t="s">
        <v>0</v>
      </c>
      <c r="B14" s="14" t="s">
        <v>1</v>
      </c>
      <c r="C14" s="14" t="s">
        <v>2</v>
      </c>
      <c r="D14" s="14" t="s">
        <v>3</v>
      </c>
      <c r="E14" s="14" t="s">
        <v>4</v>
      </c>
      <c r="F14" s="15" t="s">
        <v>5</v>
      </c>
      <c r="G14"/>
    </row>
    <row r="15" spans="1:7" x14ac:dyDescent="0.35">
      <c r="A15" s="42" t="s">
        <v>21</v>
      </c>
      <c r="B15" s="43" t="s">
        <v>6</v>
      </c>
      <c r="C15" s="44" t="s">
        <v>433</v>
      </c>
      <c r="D15" s="45">
        <f>SUM(D16:D19)</f>
        <v>0</v>
      </c>
      <c r="E15" s="46" t="s">
        <v>433</v>
      </c>
      <c r="F15" s="47">
        <f>SUM(F16:F19)</f>
        <v>0</v>
      </c>
    </row>
    <row r="16" spans="1:7" x14ac:dyDescent="0.35">
      <c r="A16" s="12" t="s">
        <v>9</v>
      </c>
      <c r="B16" s="3" t="s">
        <v>17</v>
      </c>
      <c r="C16" s="28" t="s">
        <v>433</v>
      </c>
      <c r="D16" s="105"/>
      <c r="E16" s="29" t="s">
        <v>433</v>
      </c>
      <c r="F16" s="30">
        <f>D16</f>
        <v>0</v>
      </c>
    </row>
    <row r="17" spans="1:6" x14ac:dyDescent="0.35">
      <c r="A17" s="12" t="s">
        <v>11</v>
      </c>
      <c r="B17" s="3" t="s">
        <v>18</v>
      </c>
      <c r="C17" s="28" t="s">
        <v>433</v>
      </c>
      <c r="D17" s="105"/>
      <c r="E17" s="29" t="s">
        <v>433</v>
      </c>
      <c r="F17" s="30">
        <f t="shared" ref="F17:F19" si="0">D17</f>
        <v>0</v>
      </c>
    </row>
    <row r="18" spans="1:6" x14ac:dyDescent="0.35">
      <c r="A18" s="12" t="s">
        <v>12</v>
      </c>
      <c r="B18" s="4" t="s">
        <v>19</v>
      </c>
      <c r="C18" s="28" t="s">
        <v>433</v>
      </c>
      <c r="D18" s="105"/>
      <c r="E18" s="29" t="s">
        <v>433</v>
      </c>
      <c r="F18" s="30">
        <f t="shared" si="0"/>
        <v>0</v>
      </c>
    </row>
    <row r="19" spans="1:6" x14ac:dyDescent="0.35">
      <c r="A19" s="12" t="s">
        <v>13</v>
      </c>
      <c r="B19" s="4" t="s">
        <v>20</v>
      </c>
      <c r="C19" s="28" t="s">
        <v>433</v>
      </c>
      <c r="D19" s="105"/>
      <c r="E19" s="29" t="s">
        <v>433</v>
      </c>
      <c r="F19" s="30">
        <f t="shared" si="0"/>
        <v>0</v>
      </c>
    </row>
    <row r="20" spans="1:6" x14ac:dyDescent="0.35">
      <c r="A20" s="42" t="s">
        <v>22</v>
      </c>
      <c r="B20" s="43" t="s">
        <v>7</v>
      </c>
      <c r="C20" s="44" t="s">
        <v>433</v>
      </c>
      <c r="D20" s="45">
        <f>SUM(D21:D24)</f>
        <v>0</v>
      </c>
      <c r="E20" s="46" t="s">
        <v>433</v>
      </c>
      <c r="F20" s="47">
        <f>SUM(F21:F24)</f>
        <v>0</v>
      </c>
    </row>
    <row r="21" spans="1:6" x14ac:dyDescent="0.35">
      <c r="A21" s="12" t="s">
        <v>9</v>
      </c>
      <c r="B21" s="3" t="s">
        <v>23</v>
      </c>
      <c r="C21" s="28" t="s">
        <v>433</v>
      </c>
      <c r="D21" s="105"/>
      <c r="E21" s="29" t="s">
        <v>433</v>
      </c>
      <c r="F21" s="30">
        <f t="shared" ref="F21:F24" si="1">D21</f>
        <v>0</v>
      </c>
    </row>
    <row r="22" spans="1:6" x14ac:dyDescent="0.35">
      <c r="A22" s="12" t="s">
        <v>11</v>
      </c>
      <c r="B22" s="3" t="s">
        <v>24</v>
      </c>
      <c r="C22" s="28" t="s">
        <v>433</v>
      </c>
      <c r="D22" s="105"/>
      <c r="E22" s="29" t="s">
        <v>433</v>
      </c>
      <c r="F22" s="30">
        <f t="shared" si="1"/>
        <v>0</v>
      </c>
    </row>
    <row r="23" spans="1:6" x14ac:dyDescent="0.35">
      <c r="A23" s="12" t="s">
        <v>12</v>
      </c>
      <c r="B23" s="3" t="s">
        <v>25</v>
      </c>
      <c r="C23" s="28" t="s">
        <v>433</v>
      </c>
      <c r="D23" s="105"/>
      <c r="E23" s="29" t="s">
        <v>433</v>
      </c>
      <c r="F23" s="30">
        <f t="shared" si="1"/>
        <v>0</v>
      </c>
    </row>
    <row r="24" spans="1:6" x14ac:dyDescent="0.35">
      <c r="A24" s="12" t="s">
        <v>13</v>
      </c>
      <c r="B24" s="3" t="s">
        <v>26</v>
      </c>
      <c r="C24" s="28" t="s">
        <v>433</v>
      </c>
      <c r="D24" s="105"/>
      <c r="E24" s="29" t="s">
        <v>433</v>
      </c>
      <c r="F24" s="30">
        <f t="shared" si="1"/>
        <v>0</v>
      </c>
    </row>
    <row r="25" spans="1:6" x14ac:dyDescent="0.35">
      <c r="A25" s="42" t="s">
        <v>27</v>
      </c>
      <c r="B25" s="43" t="s">
        <v>8</v>
      </c>
      <c r="C25" s="44" t="s">
        <v>433</v>
      </c>
      <c r="D25" s="45">
        <f>SUM(D26:D31)</f>
        <v>0</v>
      </c>
      <c r="E25" s="46" t="s">
        <v>433</v>
      </c>
      <c r="F25" s="47">
        <f>SUM(F26:F31)</f>
        <v>0</v>
      </c>
    </row>
    <row r="26" spans="1:6" x14ac:dyDescent="0.35">
      <c r="A26" s="12" t="s">
        <v>9</v>
      </c>
      <c r="B26" s="3" t="s">
        <v>14</v>
      </c>
      <c r="C26" s="28" t="s">
        <v>433</v>
      </c>
      <c r="D26" s="105"/>
      <c r="E26" s="29" t="s">
        <v>433</v>
      </c>
      <c r="F26" s="30">
        <f t="shared" ref="F26:F31" si="2">D26</f>
        <v>0</v>
      </c>
    </row>
    <row r="27" spans="1:6" x14ac:dyDescent="0.35">
      <c r="A27" s="12" t="s">
        <v>11</v>
      </c>
      <c r="B27" s="4" t="s">
        <v>35</v>
      </c>
      <c r="C27" s="28" t="s">
        <v>433</v>
      </c>
      <c r="D27" s="105"/>
      <c r="E27" s="29" t="s">
        <v>433</v>
      </c>
      <c r="F27" s="30">
        <f t="shared" si="2"/>
        <v>0</v>
      </c>
    </row>
    <row r="28" spans="1:6" x14ac:dyDescent="0.35">
      <c r="A28" s="12" t="s">
        <v>12</v>
      </c>
      <c r="B28" s="4" t="s">
        <v>50</v>
      </c>
      <c r="C28" s="28" t="s">
        <v>433</v>
      </c>
      <c r="D28" s="105"/>
      <c r="E28" s="29" t="s">
        <v>433</v>
      </c>
      <c r="F28" s="30">
        <f t="shared" ref="F28:F29" si="3">D28</f>
        <v>0</v>
      </c>
    </row>
    <row r="29" spans="1:6" x14ac:dyDescent="0.35">
      <c r="A29" s="12" t="s">
        <v>13</v>
      </c>
      <c r="B29" s="3" t="s">
        <v>51</v>
      </c>
      <c r="C29" s="28" t="s">
        <v>433</v>
      </c>
      <c r="D29" s="105"/>
      <c r="E29" s="29" t="s">
        <v>433</v>
      </c>
      <c r="F29" s="30">
        <f t="shared" si="3"/>
        <v>0</v>
      </c>
    </row>
    <row r="30" spans="1:6" x14ac:dyDescent="0.35">
      <c r="A30" s="12" t="s">
        <v>10</v>
      </c>
      <c r="B30" s="3" t="s">
        <v>15</v>
      </c>
      <c r="C30" s="28" t="s">
        <v>433</v>
      </c>
      <c r="D30" s="105"/>
      <c r="E30" s="29" t="s">
        <v>433</v>
      </c>
      <c r="F30" s="30">
        <f t="shared" si="2"/>
        <v>0</v>
      </c>
    </row>
    <row r="31" spans="1:6" x14ac:dyDescent="0.35">
      <c r="A31" s="12" t="s">
        <v>52</v>
      </c>
      <c r="B31" s="3" t="s">
        <v>59</v>
      </c>
      <c r="C31" s="28" t="s">
        <v>433</v>
      </c>
      <c r="D31" s="105"/>
      <c r="E31" s="29" t="s">
        <v>433</v>
      </c>
      <c r="F31" s="30">
        <f t="shared" si="2"/>
        <v>0</v>
      </c>
    </row>
    <row r="32" spans="1:6" x14ac:dyDescent="0.35">
      <c r="A32" s="42" t="s">
        <v>28</v>
      </c>
      <c r="B32" s="43" t="s">
        <v>54</v>
      </c>
      <c r="C32" s="48" t="s">
        <v>433</v>
      </c>
      <c r="D32" s="105"/>
      <c r="E32" s="46" t="s">
        <v>433</v>
      </c>
      <c r="F32" s="47">
        <f>D32</f>
        <v>0</v>
      </c>
    </row>
    <row r="33" spans="1:7" x14ac:dyDescent="0.35">
      <c r="A33" s="42" t="s">
        <v>29</v>
      </c>
      <c r="B33" s="43" t="s">
        <v>60</v>
      </c>
      <c r="C33" s="48" t="s">
        <v>433</v>
      </c>
      <c r="D33" s="105"/>
      <c r="E33" s="46" t="s">
        <v>433</v>
      </c>
      <c r="F33" s="47">
        <f>D33</f>
        <v>0</v>
      </c>
    </row>
    <row r="34" spans="1:7" x14ac:dyDescent="0.35">
      <c r="A34" s="42" t="s">
        <v>30</v>
      </c>
      <c r="B34" s="43" t="s">
        <v>45</v>
      </c>
      <c r="C34" s="48" t="s">
        <v>433</v>
      </c>
      <c r="D34" s="105"/>
      <c r="E34" s="46" t="s">
        <v>433</v>
      </c>
      <c r="F34" s="47">
        <f>D34</f>
        <v>0</v>
      </c>
    </row>
    <row r="35" spans="1:7" s="1" customFormat="1" x14ac:dyDescent="0.35">
      <c r="A35" s="49"/>
      <c r="B35" s="57" t="s">
        <v>31</v>
      </c>
      <c r="C35" s="54" t="s">
        <v>433</v>
      </c>
      <c r="D35" s="51">
        <f>SUM(D15,D20,D32,D25,D33,D34)</f>
        <v>0</v>
      </c>
      <c r="E35" s="55" t="s">
        <v>433</v>
      </c>
      <c r="F35" s="52">
        <f>SUM(F15,F20,F32,F25,F33,F34)</f>
        <v>0</v>
      </c>
    </row>
    <row r="38" spans="1:7" ht="15.5" x14ac:dyDescent="0.35">
      <c r="A38" s="40" t="s">
        <v>48</v>
      </c>
      <c r="B38" s="24"/>
      <c r="C38" s="24"/>
      <c r="D38" s="24"/>
      <c r="E38" s="24"/>
      <c r="F38" s="25"/>
    </row>
    <row r="39" spans="1:7" ht="15" customHeight="1" x14ac:dyDescent="0.35">
      <c r="A39" s="128" t="s">
        <v>169</v>
      </c>
      <c r="B39" s="129"/>
      <c r="C39" s="129"/>
      <c r="D39" s="129"/>
      <c r="E39" s="129"/>
      <c r="F39" s="130"/>
    </row>
    <row r="40" spans="1:7" ht="15" customHeight="1" x14ac:dyDescent="0.35">
      <c r="A40" s="128"/>
      <c r="B40" s="129"/>
      <c r="C40" s="129"/>
      <c r="D40" s="129"/>
      <c r="E40" s="129"/>
      <c r="F40" s="130"/>
    </row>
    <row r="41" spans="1:7" ht="15" customHeight="1" x14ac:dyDescent="0.35">
      <c r="A41" s="128"/>
      <c r="B41" s="129"/>
      <c r="C41" s="129"/>
      <c r="D41" s="129"/>
      <c r="E41" s="129"/>
      <c r="F41" s="130"/>
    </row>
    <row r="42" spans="1:7" ht="15" customHeight="1" x14ac:dyDescent="0.35">
      <c r="A42" s="128"/>
      <c r="B42" s="129"/>
      <c r="C42" s="129"/>
      <c r="D42" s="129"/>
      <c r="E42" s="129"/>
      <c r="F42" s="130"/>
    </row>
    <row r="43" spans="1:7" x14ac:dyDescent="0.35">
      <c r="A43" s="131"/>
      <c r="B43" s="132"/>
      <c r="C43" s="132"/>
      <c r="D43" s="132"/>
      <c r="E43" s="132"/>
      <c r="F43" s="133"/>
    </row>
    <row r="44" spans="1:7" ht="5.15" customHeight="1" x14ac:dyDescent="0.35">
      <c r="A44" s="1"/>
    </row>
    <row r="45" spans="1:7" s="2" customFormat="1" ht="58.5" customHeight="1" x14ac:dyDescent="0.35">
      <c r="A45" s="13" t="s">
        <v>0</v>
      </c>
      <c r="B45" s="14" t="s">
        <v>1</v>
      </c>
      <c r="C45" s="14" t="s">
        <v>2</v>
      </c>
      <c r="D45" s="14" t="s">
        <v>3</v>
      </c>
      <c r="E45" s="14" t="s">
        <v>4</v>
      </c>
      <c r="F45" s="15" t="s">
        <v>5</v>
      </c>
      <c r="G45"/>
    </row>
    <row r="46" spans="1:7" x14ac:dyDescent="0.35">
      <c r="A46" s="42" t="s">
        <v>21</v>
      </c>
      <c r="B46" s="43" t="s">
        <v>6</v>
      </c>
      <c r="C46" s="44"/>
      <c r="D46" s="46">
        <f>SUM(D47:D50)</f>
        <v>0</v>
      </c>
      <c r="E46" s="46">
        <f>SUM(E47:E50)</f>
        <v>0</v>
      </c>
      <c r="F46" s="47">
        <f>SUM(F47:F50)</f>
        <v>0</v>
      </c>
    </row>
    <row r="47" spans="1:7" x14ac:dyDescent="0.35">
      <c r="A47" s="12" t="s">
        <v>9</v>
      </c>
      <c r="B47" s="3" t="s">
        <v>17</v>
      </c>
      <c r="C47" s="107" t="str">
        <f>IF($C$8="","NA",IF($C$8="Coastal Medical",'Backup Data'!D5,'Backup Data'!E5))</f>
        <v>NA</v>
      </c>
      <c r="D47" s="29" t="str">
        <f>IF(C47="NA","NA",C47*F47)</f>
        <v>NA</v>
      </c>
      <c r="E47" s="29" t="str">
        <f>IF(C47="NA","NA",F47-D47)</f>
        <v>NA</v>
      </c>
      <c r="F47" s="106"/>
    </row>
    <row r="48" spans="1:7" x14ac:dyDescent="0.35">
      <c r="A48" s="12" t="s">
        <v>11</v>
      </c>
      <c r="B48" s="3" t="s">
        <v>18</v>
      </c>
      <c r="C48" s="107" t="str">
        <f>IF($C$8="","NA",IF($C$8="Coastal Medical",'Backup Data'!D6,'Backup Data'!E6))</f>
        <v>NA</v>
      </c>
      <c r="D48" s="29" t="str">
        <f>IF(C48="NA","NA",C48*F48)</f>
        <v>NA</v>
      </c>
      <c r="E48" s="29" t="str">
        <f>IF(C48="NA","NA",F48-D48)</f>
        <v>NA</v>
      </c>
      <c r="F48" s="106"/>
    </row>
    <row r="49" spans="1:6" x14ac:dyDescent="0.35">
      <c r="A49" s="12" t="s">
        <v>12</v>
      </c>
      <c r="B49" s="4" t="s">
        <v>19</v>
      </c>
      <c r="C49" s="107" t="str">
        <f>IF($C$8="","NA",IF($C$8="Coastal Medical",'Backup Data'!D7,'Backup Data'!E7))</f>
        <v>NA</v>
      </c>
      <c r="D49" s="29" t="str">
        <f>IF(C49="NA","NA",C49*F49)</f>
        <v>NA</v>
      </c>
      <c r="E49" s="29" t="str">
        <f>IF(C49="NA","NA",F49-D49)</f>
        <v>NA</v>
      </c>
      <c r="F49" s="106"/>
    </row>
    <row r="50" spans="1:6" x14ac:dyDescent="0.35">
      <c r="A50" s="12" t="s">
        <v>13</v>
      </c>
      <c r="B50" s="4" t="s">
        <v>20</v>
      </c>
      <c r="C50" s="107" t="str">
        <f>IF($C$8="","NA",IF($C$8="Coastal Medical",'Backup Data'!D8,'Backup Data'!E8))</f>
        <v>NA</v>
      </c>
      <c r="D50" s="29" t="str">
        <f>IF(C50="NA","NA",C50*F50)</f>
        <v>NA</v>
      </c>
      <c r="E50" s="29" t="str">
        <f>IF(C50="NA","NA",F50-D50)</f>
        <v>NA</v>
      </c>
      <c r="F50" s="106"/>
    </row>
    <row r="51" spans="1:6" x14ac:dyDescent="0.35">
      <c r="A51" s="42" t="s">
        <v>22</v>
      </c>
      <c r="B51" s="43" t="s">
        <v>58</v>
      </c>
      <c r="C51" s="44"/>
      <c r="D51" s="46">
        <f>SUM(D52:D55)</f>
        <v>0</v>
      </c>
      <c r="E51" s="46">
        <f>SUM(E52:E55)</f>
        <v>0</v>
      </c>
      <c r="F51" s="47">
        <f>SUM(F52:F55)</f>
        <v>0</v>
      </c>
    </row>
    <row r="52" spans="1:6" x14ac:dyDescent="0.35">
      <c r="A52" s="12" t="s">
        <v>9</v>
      </c>
      <c r="B52" s="3" t="s">
        <v>23</v>
      </c>
      <c r="C52" s="107" t="str">
        <f>IF($C$8="","NA",IF($C$8="Coastal Medical",'Backup Data'!D10,'Backup Data'!E10))</f>
        <v>NA</v>
      </c>
      <c r="D52" s="29" t="str">
        <f>IF(C52="NA","NA",C52*F52)</f>
        <v>NA</v>
      </c>
      <c r="E52" s="29" t="str">
        <f>IF(C52="NA","NA",F52-D52)</f>
        <v>NA</v>
      </c>
      <c r="F52" s="106"/>
    </row>
    <row r="53" spans="1:6" x14ac:dyDescent="0.35">
      <c r="A53" s="12" t="s">
        <v>11</v>
      </c>
      <c r="B53" s="3" t="s">
        <v>24</v>
      </c>
      <c r="C53" s="107" t="str">
        <f>IF($C$8="","NA",IF($C$8="Coastal Medical",'Backup Data'!D11,'Backup Data'!E11))</f>
        <v>NA</v>
      </c>
      <c r="D53" s="29" t="str">
        <f>IF(C53="NA","NA",C53*F53)</f>
        <v>NA</v>
      </c>
      <c r="E53" s="29" t="str">
        <f>IF(C53="NA","NA",F53-D53)</f>
        <v>NA</v>
      </c>
      <c r="F53" s="106"/>
    </row>
    <row r="54" spans="1:6" x14ac:dyDescent="0.35">
      <c r="A54" s="12" t="s">
        <v>12</v>
      </c>
      <c r="B54" s="3" t="s">
        <v>25</v>
      </c>
      <c r="C54" s="107" t="str">
        <f>IF($C$8="","NA",IF($C$8="Coastal Medical",'Backup Data'!D12,'Backup Data'!E12))</f>
        <v>NA</v>
      </c>
      <c r="D54" s="29" t="str">
        <f>IF(C54="NA","NA",C54*F54)</f>
        <v>NA</v>
      </c>
      <c r="E54" s="29" t="str">
        <f>IF(C54="NA","NA",F54-D54)</f>
        <v>NA</v>
      </c>
      <c r="F54" s="106"/>
    </row>
    <row r="55" spans="1:6" x14ac:dyDescent="0.35">
      <c r="A55" s="12" t="s">
        <v>13</v>
      </c>
      <c r="B55" s="3" t="s">
        <v>26</v>
      </c>
      <c r="C55" s="107" t="str">
        <f>IF($C$8="","NA",IF($C$8="Coastal Medical",'Backup Data'!D13,'Backup Data'!E13))</f>
        <v>NA</v>
      </c>
      <c r="D55" s="29" t="str">
        <f>IF(C55="NA","NA",C55*F55)</f>
        <v>NA</v>
      </c>
      <c r="E55" s="29" t="str">
        <f>IF(C55="NA","NA",F55-D55)</f>
        <v>NA</v>
      </c>
      <c r="F55" s="106"/>
    </row>
    <row r="56" spans="1:6" x14ac:dyDescent="0.35">
      <c r="A56" s="42" t="s">
        <v>27</v>
      </c>
      <c r="B56" s="43" t="s">
        <v>8</v>
      </c>
      <c r="C56" s="44"/>
      <c r="D56" s="46">
        <f>SUM(D57:D62)</f>
        <v>0</v>
      </c>
      <c r="E56" s="46">
        <f>SUM(E57:E62)</f>
        <v>0</v>
      </c>
      <c r="F56" s="47">
        <f>SUM(F57:F62)</f>
        <v>0</v>
      </c>
    </row>
    <row r="57" spans="1:6" x14ac:dyDescent="0.35">
      <c r="A57" s="12" t="s">
        <v>9</v>
      </c>
      <c r="B57" s="3" t="s">
        <v>14</v>
      </c>
      <c r="C57" s="107" t="str">
        <f>IF($C$8="","NA",IF($C$8="Coastal Medical",'Backup Data'!D15,'Backup Data'!E15))</f>
        <v>NA</v>
      </c>
      <c r="D57" s="29" t="str">
        <f t="shared" ref="D57:D65" si="4">IF(C57="NA","NA",C57*F57)</f>
        <v>NA</v>
      </c>
      <c r="E57" s="29" t="str">
        <f t="shared" ref="E57:E65" si="5">IF(C57="NA","NA",F57-D57)</f>
        <v>NA</v>
      </c>
      <c r="F57" s="106"/>
    </row>
    <row r="58" spans="1:6" x14ac:dyDescent="0.35">
      <c r="A58" s="12" t="s">
        <v>11</v>
      </c>
      <c r="B58" s="4" t="s">
        <v>35</v>
      </c>
      <c r="C58" s="107" t="str">
        <f>IF($C$8="","NA",IF($C$8="Coastal Medical",'Backup Data'!D16,'Backup Data'!E16))</f>
        <v>NA</v>
      </c>
      <c r="D58" s="29" t="str">
        <f t="shared" si="4"/>
        <v>NA</v>
      </c>
      <c r="E58" s="29" t="str">
        <f t="shared" si="5"/>
        <v>NA</v>
      </c>
      <c r="F58" s="106"/>
    </row>
    <row r="59" spans="1:6" x14ac:dyDescent="0.35">
      <c r="A59" s="12" t="s">
        <v>12</v>
      </c>
      <c r="B59" s="4" t="s">
        <v>50</v>
      </c>
      <c r="C59" s="107" t="str">
        <f>IF($C$8="","NA",IF($C$8="Coastal Medical",'Backup Data'!D17,'Backup Data'!E17))</f>
        <v>NA</v>
      </c>
      <c r="D59" s="29" t="str">
        <f t="shared" si="4"/>
        <v>NA</v>
      </c>
      <c r="E59" s="29" t="str">
        <f t="shared" si="5"/>
        <v>NA</v>
      </c>
      <c r="F59" s="106"/>
    </row>
    <row r="60" spans="1:6" x14ac:dyDescent="0.35">
      <c r="A60" s="12" t="s">
        <v>13</v>
      </c>
      <c r="B60" s="3" t="s">
        <v>51</v>
      </c>
      <c r="C60" s="107" t="str">
        <f>IF($C$8="","NA",IF($C$8="Coastal Medical",'Backup Data'!D18,'Backup Data'!E18))</f>
        <v>NA</v>
      </c>
      <c r="D60" s="29" t="str">
        <f t="shared" si="4"/>
        <v>NA</v>
      </c>
      <c r="E60" s="29" t="str">
        <f t="shared" si="5"/>
        <v>NA</v>
      </c>
      <c r="F60" s="106"/>
    </row>
    <row r="61" spans="1:6" x14ac:dyDescent="0.35">
      <c r="A61" s="12" t="s">
        <v>10</v>
      </c>
      <c r="B61" s="3" t="s">
        <v>15</v>
      </c>
      <c r="C61" s="107" t="str">
        <f>IF($C$8="","NA",IF($C$8="Coastal Medical",'Backup Data'!D19,'Backup Data'!E19))</f>
        <v>NA</v>
      </c>
      <c r="D61" s="29" t="str">
        <f t="shared" si="4"/>
        <v>NA</v>
      </c>
      <c r="E61" s="29" t="str">
        <f t="shared" si="5"/>
        <v>NA</v>
      </c>
      <c r="F61" s="106"/>
    </row>
    <row r="62" spans="1:6" x14ac:dyDescent="0.35">
      <c r="A62" s="12" t="s">
        <v>52</v>
      </c>
      <c r="B62" s="3" t="s">
        <v>59</v>
      </c>
      <c r="C62" s="107" t="str">
        <f>IF($C$8="","NA",IF($C$8="Coastal Medical",'Backup Data'!D20,'Backup Data'!E20))</f>
        <v>NA</v>
      </c>
      <c r="D62" s="29" t="str">
        <f t="shared" si="4"/>
        <v>NA</v>
      </c>
      <c r="E62" s="29" t="str">
        <f t="shared" si="5"/>
        <v>NA</v>
      </c>
      <c r="F62" s="106"/>
    </row>
    <row r="63" spans="1:6" x14ac:dyDescent="0.35">
      <c r="A63" s="42" t="s">
        <v>28</v>
      </c>
      <c r="B63" s="43" t="s">
        <v>54</v>
      </c>
      <c r="C63" s="108" t="str">
        <f>IF($C$8="","NA",IF($C$8="Coastal Medical",'Backup Data'!D21,'Backup Data'!E21))</f>
        <v>NA</v>
      </c>
      <c r="D63" s="46" t="str">
        <f t="shared" si="4"/>
        <v>NA</v>
      </c>
      <c r="E63" s="46" t="str">
        <f t="shared" si="5"/>
        <v>NA</v>
      </c>
      <c r="F63" s="106"/>
    </row>
    <row r="64" spans="1:6" x14ac:dyDescent="0.35">
      <c r="A64" s="42" t="s">
        <v>29</v>
      </c>
      <c r="B64" s="43" t="s">
        <v>60</v>
      </c>
      <c r="C64" s="108" t="str">
        <f>IF($C$8="","NA",IF($C$8="Coastal Medical",'Backup Data'!D22,'Backup Data'!E22))</f>
        <v>NA</v>
      </c>
      <c r="D64" s="46" t="str">
        <f t="shared" si="4"/>
        <v>NA</v>
      </c>
      <c r="E64" s="46" t="str">
        <f t="shared" si="5"/>
        <v>NA</v>
      </c>
      <c r="F64" s="106"/>
    </row>
    <row r="65" spans="1:6" x14ac:dyDescent="0.35">
      <c r="A65" s="42" t="s">
        <v>30</v>
      </c>
      <c r="B65" s="43" t="s">
        <v>53</v>
      </c>
      <c r="C65" s="108" t="str">
        <f>IF($C$8="","NA",IF($C$8="Coastal Medical",'Backup Data'!D23,'Backup Data'!E23))</f>
        <v>NA</v>
      </c>
      <c r="D65" s="46" t="str">
        <f t="shared" si="4"/>
        <v>NA</v>
      </c>
      <c r="E65" s="46" t="str">
        <f t="shared" si="5"/>
        <v>NA</v>
      </c>
      <c r="F65" s="106"/>
    </row>
    <row r="66" spans="1:6" s="1" customFormat="1" x14ac:dyDescent="0.35">
      <c r="A66" s="49"/>
      <c r="B66" s="50" t="s">
        <v>31</v>
      </c>
      <c r="C66" s="54"/>
      <c r="D66" s="55">
        <f>SUM(D46,D51,D63,D56,D64,D65)</f>
        <v>0</v>
      </c>
      <c r="E66" s="55">
        <f>SUM(E46,E51,E63,E56,E64,E65)</f>
        <v>0</v>
      </c>
      <c r="F66" s="52">
        <f>SUM(F46,F51,F63,F56,F64,F65)</f>
        <v>0</v>
      </c>
    </row>
    <row r="69" spans="1:6" ht="15.5" x14ac:dyDescent="0.35">
      <c r="A69" s="40" t="s">
        <v>46</v>
      </c>
      <c r="B69" s="24"/>
      <c r="C69" s="24"/>
      <c r="D69" s="24"/>
      <c r="E69" s="24"/>
      <c r="F69" s="25"/>
    </row>
    <row r="70" spans="1:6" x14ac:dyDescent="0.35">
      <c r="A70" s="26" t="s">
        <v>116</v>
      </c>
      <c r="B70" s="22"/>
      <c r="C70" s="22"/>
      <c r="D70" s="22"/>
      <c r="E70" s="22"/>
      <c r="F70" s="27"/>
    </row>
    <row r="71" spans="1:6" ht="5.15" customHeight="1" x14ac:dyDescent="0.35">
      <c r="A71" s="1"/>
    </row>
    <row r="72" spans="1:6" x14ac:dyDescent="0.35">
      <c r="A72" s="13" t="s">
        <v>117</v>
      </c>
      <c r="B72" s="14" t="s">
        <v>1</v>
      </c>
      <c r="C72" s="14" t="s">
        <v>2</v>
      </c>
      <c r="D72" s="14" t="s">
        <v>3</v>
      </c>
      <c r="E72" s="14" t="s">
        <v>4</v>
      </c>
      <c r="F72" s="15" t="s">
        <v>5</v>
      </c>
    </row>
    <row r="73" spans="1:6" s="1" customFormat="1" x14ac:dyDescent="0.35">
      <c r="A73" s="53"/>
      <c r="B73" s="50" t="s">
        <v>32</v>
      </c>
      <c r="C73" s="54" t="s">
        <v>433</v>
      </c>
      <c r="D73" s="54" t="s">
        <v>433</v>
      </c>
      <c r="E73" s="55">
        <f>F73</f>
        <v>0</v>
      </c>
      <c r="F73" s="109"/>
    </row>
    <row r="76" spans="1:6" x14ac:dyDescent="0.35">
      <c r="D76" s="23" t="s">
        <v>47</v>
      </c>
      <c r="E76" s="24"/>
      <c r="F76" s="25"/>
    </row>
    <row r="77" spans="1:6" x14ac:dyDescent="0.35">
      <c r="D77" s="134" t="s">
        <v>118</v>
      </c>
      <c r="E77" s="135"/>
      <c r="F77" s="136"/>
    </row>
    <row r="78" spans="1:6" x14ac:dyDescent="0.35">
      <c r="D78" s="134"/>
      <c r="E78" s="135"/>
      <c r="F78" s="136"/>
    </row>
    <row r="79" spans="1:6" x14ac:dyDescent="0.35">
      <c r="D79" s="137"/>
      <c r="E79" s="138"/>
      <c r="F79" s="139"/>
    </row>
    <row r="80" spans="1:6" ht="5.15" customHeight="1" x14ac:dyDescent="0.35"/>
    <row r="81" spans="4:6" x14ac:dyDescent="0.35">
      <c r="D81" s="13" t="s">
        <v>33</v>
      </c>
      <c r="E81" s="14" t="s">
        <v>34</v>
      </c>
      <c r="F81" s="15" t="s">
        <v>5</v>
      </c>
    </row>
    <row r="82" spans="4:6" x14ac:dyDescent="0.35">
      <c r="D82" s="56">
        <f>D66+D35</f>
        <v>0</v>
      </c>
      <c r="E82" s="51">
        <f>E66+E73</f>
        <v>0</v>
      </c>
      <c r="F82" s="52">
        <f>D82+E82</f>
        <v>0</v>
      </c>
    </row>
  </sheetData>
  <sheetProtection algorithmName="SHA-512" hashValue="T90NCio0abfj7uHhk1OccuTosLjmIUbXp5VOpOaHqjgNMeovhRFvJLTy7nWt3sZI2ZULUlE6IoiwtT+ylSzpAA==" saltValue="H6Pmff4ZPgFhrvGe0L0Plg==" spinCount="100000" sheet="1" objects="1" scenarios="1"/>
  <mergeCells count="2">
    <mergeCell ref="A39:F43"/>
    <mergeCell ref="D77:F79"/>
  </mergeCells>
  <pageMargins left="0.7" right="0.7" top="0.75" bottom="0.75" header="0.3" footer="0.3"/>
  <pageSetup orientation="portrait" horizontalDpi="1200" verticalDpi="1200" r:id="rId1"/>
  <drawing r:id="rId2"/>
  <tableParts count="4">
    <tablePart r:id="rId3"/>
    <tablePart r:id="rId4"/>
    <tablePart r:id="rId5"/>
    <tablePart r:id="rId6"/>
  </tableParts>
  <extLst>
    <ext xmlns:x14="http://schemas.microsoft.com/office/spreadsheetml/2009/9/main" uri="{CCE6A557-97BC-4b89-ADB6-D9C93CAAB3DF}">
      <x14:dataValidations xmlns:xm="http://schemas.microsoft.com/office/excel/2006/main" count="1">
        <x14:dataValidation type="list" allowBlank="1" showInputMessage="1" showErrorMessage="1" xr:uid="{F72F761C-49B3-4A33-927C-92E1E6488BBE}">
          <x14:formula1>
            <xm:f>'Reference Tables'!$A$17:$A$21</xm:f>
          </x14:formula1>
          <xm:sqref>C8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DD98FC-1193-4F0C-8243-9C8C0E7DEFFB}">
  <sheetPr>
    <tabColor theme="3"/>
  </sheetPr>
  <dimension ref="A1:G82"/>
  <sheetViews>
    <sheetView workbookViewId="0"/>
  </sheetViews>
  <sheetFormatPr defaultRowHeight="14.5" x14ac:dyDescent="0.35"/>
  <cols>
    <col min="1" max="1" width="11" customWidth="1"/>
    <col min="2" max="2" width="64.7265625" customWidth="1"/>
    <col min="3" max="3" width="36.81640625" customWidth="1"/>
    <col min="4" max="4" width="44.453125" customWidth="1"/>
    <col min="5" max="5" width="48.81640625" customWidth="1"/>
    <col min="6" max="6" width="32.7265625" customWidth="1"/>
  </cols>
  <sheetData>
    <row r="1" spans="1:7" x14ac:dyDescent="0.35">
      <c r="A1" s="1" t="s">
        <v>75</v>
      </c>
    </row>
    <row r="2" spans="1:7" x14ac:dyDescent="0.35">
      <c r="A2" s="1" t="s">
        <v>119</v>
      </c>
    </row>
    <row r="4" spans="1:7" ht="15" customHeight="1" x14ac:dyDescent="0.35">
      <c r="A4" s="41" t="s">
        <v>121</v>
      </c>
      <c r="B4" t="s">
        <v>120</v>
      </c>
    </row>
    <row r="5" spans="1:7" ht="15" customHeight="1" x14ac:dyDescent="0.35">
      <c r="A5" s="10" t="s">
        <v>123</v>
      </c>
      <c r="B5" t="s">
        <v>122</v>
      </c>
    </row>
    <row r="7" spans="1:7" ht="15" customHeight="1" x14ac:dyDescent="0.35"/>
    <row r="8" spans="1:7" ht="15" customHeight="1" x14ac:dyDescent="0.35">
      <c r="A8" s="1" t="s">
        <v>105</v>
      </c>
      <c r="C8" s="110"/>
    </row>
    <row r="9" spans="1:7" ht="15" customHeight="1" x14ac:dyDescent="0.35">
      <c r="A9" s="58" t="s">
        <v>453</v>
      </c>
    </row>
    <row r="10" spans="1:7" ht="15" customHeight="1" x14ac:dyDescent="0.35"/>
    <row r="11" spans="1:7" ht="15.5" x14ac:dyDescent="0.35">
      <c r="A11" s="40" t="s">
        <v>49</v>
      </c>
      <c r="B11" s="24"/>
      <c r="C11" s="24"/>
      <c r="D11" s="24"/>
      <c r="E11" s="24"/>
      <c r="F11" s="25"/>
    </row>
    <row r="12" spans="1:7" x14ac:dyDescent="0.35">
      <c r="A12" s="26" t="s">
        <v>115</v>
      </c>
      <c r="B12" s="22"/>
      <c r="C12" s="22"/>
      <c r="D12" s="22"/>
      <c r="E12" s="22"/>
      <c r="F12" s="27"/>
    </row>
    <row r="13" spans="1:7" ht="5.15" customHeight="1" x14ac:dyDescent="0.35">
      <c r="A13" s="21"/>
      <c r="B13" s="22"/>
      <c r="C13" s="22"/>
      <c r="D13" s="22"/>
      <c r="E13" s="22"/>
      <c r="F13" s="22"/>
    </row>
    <row r="14" spans="1:7" s="2" customFormat="1" ht="58.5" customHeight="1" x14ac:dyDescent="0.35">
      <c r="A14" s="13" t="s">
        <v>0</v>
      </c>
      <c r="B14" s="14" t="s">
        <v>1</v>
      </c>
      <c r="C14" s="14" t="s">
        <v>2</v>
      </c>
      <c r="D14" s="14" t="s">
        <v>3</v>
      </c>
      <c r="E14" s="14" t="s">
        <v>4</v>
      </c>
      <c r="F14" s="15" t="s">
        <v>5</v>
      </c>
      <c r="G14"/>
    </row>
    <row r="15" spans="1:7" x14ac:dyDescent="0.35">
      <c r="A15" s="42" t="s">
        <v>21</v>
      </c>
      <c r="B15" s="43" t="s">
        <v>6</v>
      </c>
      <c r="C15" s="44" t="s">
        <v>433</v>
      </c>
      <c r="D15" s="45">
        <f>SUM(D16:D19)</f>
        <v>0</v>
      </c>
      <c r="E15" s="46" t="s">
        <v>433</v>
      </c>
      <c r="F15" s="47">
        <f>SUM(F16:F19)</f>
        <v>0</v>
      </c>
    </row>
    <row r="16" spans="1:7" x14ac:dyDescent="0.35">
      <c r="A16" s="12" t="s">
        <v>9</v>
      </c>
      <c r="B16" s="3" t="s">
        <v>17</v>
      </c>
      <c r="C16" s="28" t="s">
        <v>433</v>
      </c>
      <c r="D16" s="105"/>
      <c r="E16" s="29" t="s">
        <v>433</v>
      </c>
      <c r="F16" s="30">
        <f>D16</f>
        <v>0</v>
      </c>
    </row>
    <row r="17" spans="1:6" x14ac:dyDescent="0.35">
      <c r="A17" s="12" t="s">
        <v>11</v>
      </c>
      <c r="B17" s="3" t="s">
        <v>18</v>
      </c>
      <c r="C17" s="28" t="s">
        <v>433</v>
      </c>
      <c r="D17" s="105"/>
      <c r="E17" s="29" t="s">
        <v>433</v>
      </c>
      <c r="F17" s="30">
        <f t="shared" ref="F17:F19" si="0">D17</f>
        <v>0</v>
      </c>
    </row>
    <row r="18" spans="1:6" x14ac:dyDescent="0.35">
      <c r="A18" s="12" t="s">
        <v>12</v>
      </c>
      <c r="B18" s="4" t="s">
        <v>19</v>
      </c>
      <c r="C18" s="28" t="s">
        <v>433</v>
      </c>
      <c r="D18" s="105"/>
      <c r="E18" s="29" t="s">
        <v>433</v>
      </c>
      <c r="F18" s="30">
        <f t="shared" si="0"/>
        <v>0</v>
      </c>
    </row>
    <row r="19" spans="1:6" x14ac:dyDescent="0.35">
      <c r="A19" s="12" t="s">
        <v>13</v>
      </c>
      <c r="B19" s="4" t="s">
        <v>20</v>
      </c>
      <c r="C19" s="28" t="s">
        <v>433</v>
      </c>
      <c r="D19" s="105"/>
      <c r="E19" s="29" t="s">
        <v>433</v>
      </c>
      <c r="F19" s="30">
        <f t="shared" si="0"/>
        <v>0</v>
      </c>
    </row>
    <row r="20" spans="1:6" x14ac:dyDescent="0.35">
      <c r="A20" s="42" t="s">
        <v>22</v>
      </c>
      <c r="B20" s="43" t="s">
        <v>7</v>
      </c>
      <c r="C20" s="44" t="s">
        <v>433</v>
      </c>
      <c r="D20" s="45">
        <f>SUM(D21:D24)</f>
        <v>0</v>
      </c>
      <c r="E20" s="46" t="s">
        <v>433</v>
      </c>
      <c r="F20" s="47">
        <f>SUM(F21:F24)</f>
        <v>0</v>
      </c>
    </row>
    <row r="21" spans="1:6" x14ac:dyDescent="0.35">
      <c r="A21" s="12" t="s">
        <v>9</v>
      </c>
      <c r="B21" s="3" t="s">
        <v>23</v>
      </c>
      <c r="C21" s="28" t="s">
        <v>433</v>
      </c>
      <c r="D21" s="105"/>
      <c r="E21" s="29" t="s">
        <v>433</v>
      </c>
      <c r="F21" s="30">
        <f t="shared" ref="F21:F24" si="1">D21</f>
        <v>0</v>
      </c>
    </row>
    <row r="22" spans="1:6" x14ac:dyDescent="0.35">
      <c r="A22" s="12" t="s">
        <v>11</v>
      </c>
      <c r="B22" s="3" t="s">
        <v>24</v>
      </c>
      <c r="C22" s="28" t="s">
        <v>433</v>
      </c>
      <c r="D22" s="105"/>
      <c r="E22" s="29" t="s">
        <v>433</v>
      </c>
      <c r="F22" s="30">
        <f t="shared" si="1"/>
        <v>0</v>
      </c>
    </row>
    <row r="23" spans="1:6" x14ac:dyDescent="0.35">
      <c r="A23" s="12" t="s">
        <v>12</v>
      </c>
      <c r="B23" s="3" t="s">
        <v>25</v>
      </c>
      <c r="C23" s="28" t="s">
        <v>433</v>
      </c>
      <c r="D23" s="105"/>
      <c r="E23" s="29" t="s">
        <v>433</v>
      </c>
      <c r="F23" s="30">
        <f t="shared" si="1"/>
        <v>0</v>
      </c>
    </row>
    <row r="24" spans="1:6" x14ac:dyDescent="0.35">
      <c r="A24" s="12" t="s">
        <v>13</v>
      </c>
      <c r="B24" s="3" t="s">
        <v>26</v>
      </c>
      <c r="C24" s="28" t="s">
        <v>433</v>
      </c>
      <c r="D24" s="105"/>
      <c r="E24" s="29" t="s">
        <v>433</v>
      </c>
      <c r="F24" s="30">
        <f t="shared" si="1"/>
        <v>0</v>
      </c>
    </row>
    <row r="25" spans="1:6" x14ac:dyDescent="0.35">
      <c r="A25" s="42" t="s">
        <v>27</v>
      </c>
      <c r="B25" s="43" t="s">
        <v>8</v>
      </c>
      <c r="C25" s="44" t="s">
        <v>433</v>
      </c>
      <c r="D25" s="45">
        <f>SUM(D26:D31)</f>
        <v>0</v>
      </c>
      <c r="E25" s="46" t="s">
        <v>433</v>
      </c>
      <c r="F25" s="47">
        <f>SUM(F26:F31)</f>
        <v>0</v>
      </c>
    </row>
    <row r="26" spans="1:6" x14ac:dyDescent="0.35">
      <c r="A26" s="12" t="s">
        <v>9</v>
      </c>
      <c r="B26" s="3" t="s">
        <v>14</v>
      </c>
      <c r="C26" s="28" t="s">
        <v>433</v>
      </c>
      <c r="D26" s="105"/>
      <c r="E26" s="29" t="s">
        <v>433</v>
      </c>
      <c r="F26" s="30">
        <f t="shared" ref="F26:F31" si="2">D26</f>
        <v>0</v>
      </c>
    </row>
    <row r="27" spans="1:6" x14ac:dyDescent="0.35">
      <c r="A27" s="12" t="s">
        <v>11</v>
      </c>
      <c r="B27" s="4" t="s">
        <v>35</v>
      </c>
      <c r="C27" s="28" t="s">
        <v>433</v>
      </c>
      <c r="D27" s="105"/>
      <c r="E27" s="29" t="s">
        <v>433</v>
      </c>
      <c r="F27" s="30">
        <f t="shared" si="2"/>
        <v>0</v>
      </c>
    </row>
    <row r="28" spans="1:6" x14ac:dyDescent="0.35">
      <c r="A28" s="12" t="s">
        <v>12</v>
      </c>
      <c r="B28" s="4" t="s">
        <v>50</v>
      </c>
      <c r="C28" s="28" t="s">
        <v>433</v>
      </c>
      <c r="D28" s="105"/>
      <c r="E28" s="29" t="s">
        <v>433</v>
      </c>
      <c r="F28" s="30">
        <f t="shared" si="2"/>
        <v>0</v>
      </c>
    </row>
    <row r="29" spans="1:6" x14ac:dyDescent="0.35">
      <c r="A29" s="12" t="s">
        <v>13</v>
      </c>
      <c r="B29" s="3" t="s">
        <v>51</v>
      </c>
      <c r="C29" s="28" t="s">
        <v>433</v>
      </c>
      <c r="D29" s="105"/>
      <c r="E29" s="29" t="s">
        <v>433</v>
      </c>
      <c r="F29" s="30">
        <f t="shared" si="2"/>
        <v>0</v>
      </c>
    </row>
    <row r="30" spans="1:6" x14ac:dyDescent="0.35">
      <c r="A30" s="12" t="s">
        <v>10</v>
      </c>
      <c r="B30" s="3" t="s">
        <v>15</v>
      </c>
      <c r="C30" s="28" t="s">
        <v>433</v>
      </c>
      <c r="D30" s="105"/>
      <c r="E30" s="29" t="s">
        <v>433</v>
      </c>
      <c r="F30" s="30">
        <f t="shared" si="2"/>
        <v>0</v>
      </c>
    </row>
    <row r="31" spans="1:6" x14ac:dyDescent="0.35">
      <c r="A31" s="12" t="s">
        <v>52</v>
      </c>
      <c r="B31" s="3" t="s">
        <v>59</v>
      </c>
      <c r="C31" s="28" t="s">
        <v>433</v>
      </c>
      <c r="D31" s="105"/>
      <c r="E31" s="29" t="s">
        <v>433</v>
      </c>
      <c r="F31" s="30">
        <f t="shared" si="2"/>
        <v>0</v>
      </c>
    </row>
    <row r="32" spans="1:6" x14ac:dyDescent="0.35">
      <c r="A32" s="42" t="s">
        <v>28</v>
      </c>
      <c r="B32" s="43" t="s">
        <v>54</v>
      </c>
      <c r="C32" s="48" t="s">
        <v>433</v>
      </c>
      <c r="D32" s="105"/>
      <c r="E32" s="46" t="s">
        <v>433</v>
      </c>
      <c r="F32" s="47">
        <f>D32</f>
        <v>0</v>
      </c>
    </row>
    <row r="33" spans="1:7" x14ac:dyDescent="0.35">
      <c r="A33" s="42" t="s">
        <v>29</v>
      </c>
      <c r="B33" s="43" t="s">
        <v>60</v>
      </c>
      <c r="C33" s="48" t="s">
        <v>433</v>
      </c>
      <c r="D33" s="105"/>
      <c r="E33" s="46" t="s">
        <v>433</v>
      </c>
      <c r="F33" s="47">
        <f>D33</f>
        <v>0</v>
      </c>
    </row>
    <row r="34" spans="1:7" x14ac:dyDescent="0.35">
      <c r="A34" s="42" t="s">
        <v>30</v>
      </c>
      <c r="B34" s="43" t="s">
        <v>45</v>
      </c>
      <c r="C34" s="48" t="s">
        <v>433</v>
      </c>
      <c r="D34" s="105"/>
      <c r="E34" s="46" t="s">
        <v>433</v>
      </c>
      <c r="F34" s="47">
        <f>D34</f>
        <v>0</v>
      </c>
    </row>
    <row r="35" spans="1:7" s="1" customFormat="1" x14ac:dyDescent="0.35">
      <c r="A35" s="49"/>
      <c r="B35" s="57" t="s">
        <v>31</v>
      </c>
      <c r="C35" s="54" t="s">
        <v>433</v>
      </c>
      <c r="D35" s="51">
        <f>SUM(D15,D20,D32,D25,D33,D34)</f>
        <v>0</v>
      </c>
      <c r="E35" s="55" t="s">
        <v>433</v>
      </c>
      <c r="F35" s="52">
        <f>SUM(F15,F20,F32,F25,F33,F34)</f>
        <v>0</v>
      </c>
    </row>
    <row r="38" spans="1:7" ht="15.5" x14ac:dyDescent="0.35">
      <c r="A38" s="40" t="s">
        <v>48</v>
      </c>
      <c r="B38" s="24"/>
      <c r="C38" s="24"/>
      <c r="D38" s="24"/>
      <c r="E38" s="24"/>
      <c r="F38" s="25"/>
    </row>
    <row r="39" spans="1:7" ht="15" customHeight="1" x14ac:dyDescent="0.35">
      <c r="A39" s="128" t="s">
        <v>169</v>
      </c>
      <c r="B39" s="129"/>
      <c r="C39" s="129"/>
      <c r="D39" s="129"/>
      <c r="E39" s="129"/>
      <c r="F39" s="130"/>
    </row>
    <row r="40" spans="1:7" ht="15" customHeight="1" x14ac:dyDescent="0.35">
      <c r="A40" s="128"/>
      <c r="B40" s="129"/>
      <c r="C40" s="129"/>
      <c r="D40" s="129"/>
      <c r="E40" s="129"/>
      <c r="F40" s="130"/>
    </row>
    <row r="41" spans="1:7" ht="15" customHeight="1" x14ac:dyDescent="0.35">
      <c r="A41" s="128"/>
      <c r="B41" s="129"/>
      <c r="C41" s="129"/>
      <c r="D41" s="129"/>
      <c r="E41" s="129"/>
      <c r="F41" s="130"/>
    </row>
    <row r="42" spans="1:7" ht="15" customHeight="1" x14ac:dyDescent="0.35">
      <c r="A42" s="128"/>
      <c r="B42" s="129"/>
      <c r="C42" s="129"/>
      <c r="D42" s="129"/>
      <c r="E42" s="129"/>
      <c r="F42" s="130"/>
    </row>
    <row r="43" spans="1:7" x14ac:dyDescent="0.35">
      <c r="A43" s="131"/>
      <c r="B43" s="132"/>
      <c r="C43" s="132"/>
      <c r="D43" s="132"/>
      <c r="E43" s="132"/>
      <c r="F43" s="133"/>
    </row>
    <row r="44" spans="1:7" ht="5.15" customHeight="1" x14ac:dyDescent="0.35">
      <c r="A44" s="1"/>
    </row>
    <row r="45" spans="1:7" s="2" customFormat="1" ht="58.5" customHeight="1" x14ac:dyDescent="0.35">
      <c r="A45" s="13" t="s">
        <v>0</v>
      </c>
      <c r="B45" s="14" t="s">
        <v>1</v>
      </c>
      <c r="C45" s="14" t="s">
        <v>2</v>
      </c>
      <c r="D45" s="14" t="s">
        <v>3</v>
      </c>
      <c r="E45" s="14" t="s">
        <v>4</v>
      </c>
      <c r="F45" s="15" t="s">
        <v>5</v>
      </c>
      <c r="G45"/>
    </row>
    <row r="46" spans="1:7" x14ac:dyDescent="0.35">
      <c r="A46" s="42" t="s">
        <v>21</v>
      </c>
      <c r="B46" s="43" t="s">
        <v>6</v>
      </c>
      <c r="C46" s="44"/>
      <c r="D46" s="46">
        <f>SUM(D47:D50)</f>
        <v>0</v>
      </c>
      <c r="E46" s="46">
        <f>SUM(E47:E50)</f>
        <v>0</v>
      </c>
      <c r="F46" s="47">
        <f>SUM(F47:F50)</f>
        <v>0</v>
      </c>
    </row>
    <row r="47" spans="1:7" x14ac:dyDescent="0.35">
      <c r="A47" s="12" t="s">
        <v>9</v>
      </c>
      <c r="B47" s="3" t="s">
        <v>17</v>
      </c>
      <c r="C47" s="107" t="str">
        <f>IF($C$8="","NA",IF($C$8="Coastal Medical",'Backup Data'!D5,'Backup Data'!E5))</f>
        <v>NA</v>
      </c>
      <c r="D47" s="29" t="str">
        <f>IF(C47="NA","NA",C47*F47)</f>
        <v>NA</v>
      </c>
      <c r="E47" s="29" t="str">
        <f>IF(C47="NA","NA",((1-C47)*F47))</f>
        <v>NA</v>
      </c>
      <c r="F47" s="106"/>
    </row>
    <row r="48" spans="1:7" x14ac:dyDescent="0.35">
      <c r="A48" s="12" t="s">
        <v>11</v>
      </c>
      <c r="B48" s="3" t="s">
        <v>18</v>
      </c>
      <c r="C48" s="107" t="str">
        <f>IF($C$8="","NA",IF($C$8="Coastal Medical",'Backup Data'!D6,'Backup Data'!E6))</f>
        <v>NA</v>
      </c>
      <c r="D48" s="29" t="str">
        <f>IF(C48="NA","NA",C48*F48)</f>
        <v>NA</v>
      </c>
      <c r="E48" s="29" t="str">
        <f>IF(C48="NA","NA",((1-C48)*F48))</f>
        <v>NA</v>
      </c>
      <c r="F48" s="106"/>
    </row>
    <row r="49" spans="1:6" x14ac:dyDescent="0.35">
      <c r="A49" s="12" t="s">
        <v>12</v>
      </c>
      <c r="B49" s="4" t="s">
        <v>19</v>
      </c>
      <c r="C49" s="107" t="str">
        <f>IF($C$8="","NA",IF($C$8="Coastal Medical",'Backup Data'!D7,'Backup Data'!E7))</f>
        <v>NA</v>
      </c>
      <c r="D49" s="29" t="str">
        <f>IF(C49="NA","NA",C49*F49)</f>
        <v>NA</v>
      </c>
      <c r="E49" s="29" t="str">
        <f>IF(C49="NA","NA",((1-C49)*F49))</f>
        <v>NA</v>
      </c>
      <c r="F49" s="106"/>
    </row>
    <row r="50" spans="1:6" x14ac:dyDescent="0.35">
      <c r="A50" s="12" t="s">
        <v>13</v>
      </c>
      <c r="B50" s="4" t="s">
        <v>20</v>
      </c>
      <c r="C50" s="107" t="str">
        <f>IF($C$8="","NA",IF($C$8="Coastal Medical",'Backup Data'!D8,'Backup Data'!E8))</f>
        <v>NA</v>
      </c>
      <c r="D50" s="29" t="str">
        <f>IF(C50="NA","NA",C50*F50)</f>
        <v>NA</v>
      </c>
      <c r="E50" s="29" t="str">
        <f>IF(C50="NA","NA",((1-C50)*F50))</f>
        <v>NA</v>
      </c>
      <c r="F50" s="106"/>
    </row>
    <row r="51" spans="1:6" x14ac:dyDescent="0.35">
      <c r="A51" s="42" t="s">
        <v>22</v>
      </c>
      <c r="B51" s="43" t="s">
        <v>58</v>
      </c>
      <c r="C51" s="44"/>
      <c r="D51" s="46">
        <f>SUM(D52:D55)</f>
        <v>0</v>
      </c>
      <c r="E51" s="46">
        <f>SUM(E52:E55)</f>
        <v>0</v>
      </c>
      <c r="F51" s="47">
        <f>SUM(F52:F55)</f>
        <v>0</v>
      </c>
    </row>
    <row r="52" spans="1:6" x14ac:dyDescent="0.35">
      <c r="A52" s="12" t="s">
        <v>9</v>
      </c>
      <c r="B52" s="3" t="s">
        <v>23</v>
      </c>
      <c r="C52" s="107" t="str">
        <f>IF($C$8="","NA",IF($C$8="Coastal Medical",'Backup Data'!D10,'Backup Data'!E10))</f>
        <v>NA</v>
      </c>
      <c r="D52" s="29" t="str">
        <f>IF(C52="NA","NA",C52*F52)</f>
        <v>NA</v>
      </c>
      <c r="E52" s="29" t="str">
        <f>IF(C52="NA","NA",((1-C52)*F52))</f>
        <v>NA</v>
      </c>
      <c r="F52" s="106"/>
    </row>
    <row r="53" spans="1:6" x14ac:dyDescent="0.35">
      <c r="A53" s="12" t="s">
        <v>11</v>
      </c>
      <c r="B53" s="3" t="s">
        <v>24</v>
      </c>
      <c r="C53" s="107" t="str">
        <f>IF($C$8="","NA",IF($C$8="Coastal Medical",'Backup Data'!D11,'Backup Data'!E11))</f>
        <v>NA</v>
      </c>
      <c r="D53" s="29" t="str">
        <f>IF(C53="NA","NA",C53*F53)</f>
        <v>NA</v>
      </c>
      <c r="E53" s="29" t="str">
        <f>IF(C53="NA","NA",((1-C53)*F53))</f>
        <v>NA</v>
      </c>
      <c r="F53" s="106"/>
    </row>
    <row r="54" spans="1:6" x14ac:dyDescent="0.35">
      <c r="A54" s="12" t="s">
        <v>12</v>
      </c>
      <c r="B54" s="3" t="s">
        <v>25</v>
      </c>
      <c r="C54" s="107" t="str">
        <f>IF($C$8="","NA",IF($C$8="Coastal Medical",'Backup Data'!D12,'Backup Data'!E12))</f>
        <v>NA</v>
      </c>
      <c r="D54" s="29" t="str">
        <f>IF(C54="NA","NA",C54*F54)</f>
        <v>NA</v>
      </c>
      <c r="E54" s="29" t="str">
        <f>IF(C54="NA","NA",((1-C54)*F54))</f>
        <v>NA</v>
      </c>
      <c r="F54" s="106"/>
    </row>
    <row r="55" spans="1:6" x14ac:dyDescent="0.35">
      <c r="A55" s="12" t="s">
        <v>13</v>
      </c>
      <c r="B55" s="3" t="s">
        <v>26</v>
      </c>
      <c r="C55" s="107" t="str">
        <f>IF($C$8="","NA",IF($C$8="Coastal Medical",'Backup Data'!D13,'Backup Data'!E13))</f>
        <v>NA</v>
      </c>
      <c r="D55" s="29" t="str">
        <f>IF(C55="NA","NA",C55*F55)</f>
        <v>NA</v>
      </c>
      <c r="E55" s="29" t="str">
        <f>IF(C55="NA","NA",((1-C55)*F55))</f>
        <v>NA</v>
      </c>
      <c r="F55" s="106"/>
    </row>
    <row r="56" spans="1:6" x14ac:dyDescent="0.35">
      <c r="A56" s="42" t="s">
        <v>27</v>
      </c>
      <c r="B56" s="43" t="s">
        <v>8</v>
      </c>
      <c r="C56" s="44"/>
      <c r="D56" s="46">
        <f>SUM(D57:D62)</f>
        <v>0</v>
      </c>
      <c r="E56" s="46">
        <f>SUM(E57:E62)</f>
        <v>0</v>
      </c>
      <c r="F56" s="47">
        <f>SUM(F57:F62)</f>
        <v>0</v>
      </c>
    </row>
    <row r="57" spans="1:6" x14ac:dyDescent="0.35">
      <c r="A57" s="12" t="s">
        <v>9</v>
      </c>
      <c r="B57" s="3" t="s">
        <v>14</v>
      </c>
      <c r="C57" s="107" t="str">
        <f>IF($C$8="","NA",IF($C$8="Coastal Medical",'Backup Data'!D15,'Backup Data'!E15))</f>
        <v>NA</v>
      </c>
      <c r="D57" s="29" t="str">
        <f t="shared" ref="D57:D65" si="3">IF(C57="NA","NA",C57*F57)</f>
        <v>NA</v>
      </c>
      <c r="E57" s="29" t="str">
        <f t="shared" ref="E57:E65" si="4">IF(C57="NA","NA",((1-C57)*F57))</f>
        <v>NA</v>
      </c>
      <c r="F57" s="106"/>
    </row>
    <row r="58" spans="1:6" x14ac:dyDescent="0.35">
      <c r="A58" s="12" t="s">
        <v>11</v>
      </c>
      <c r="B58" s="4" t="s">
        <v>35</v>
      </c>
      <c r="C58" s="107" t="str">
        <f>IF($C$8="","NA",IF($C$8="Coastal Medical",'Backup Data'!D16,'Backup Data'!E16))</f>
        <v>NA</v>
      </c>
      <c r="D58" s="29" t="str">
        <f t="shared" si="3"/>
        <v>NA</v>
      </c>
      <c r="E58" s="29" t="str">
        <f t="shared" si="4"/>
        <v>NA</v>
      </c>
      <c r="F58" s="106"/>
    </row>
    <row r="59" spans="1:6" x14ac:dyDescent="0.35">
      <c r="A59" s="12" t="s">
        <v>12</v>
      </c>
      <c r="B59" s="4" t="s">
        <v>50</v>
      </c>
      <c r="C59" s="107" t="str">
        <f>IF($C$8="","NA",IF($C$8="Coastal Medical",'Backup Data'!D17,'Backup Data'!E17))</f>
        <v>NA</v>
      </c>
      <c r="D59" s="29" t="str">
        <f t="shared" si="3"/>
        <v>NA</v>
      </c>
      <c r="E59" s="29" t="str">
        <f t="shared" si="4"/>
        <v>NA</v>
      </c>
      <c r="F59" s="106"/>
    </row>
    <row r="60" spans="1:6" x14ac:dyDescent="0.35">
      <c r="A60" s="12" t="s">
        <v>13</v>
      </c>
      <c r="B60" s="3" t="s">
        <v>51</v>
      </c>
      <c r="C60" s="107" t="str">
        <f>IF($C$8="","NA",IF($C$8="Coastal Medical",'Backup Data'!D18,'Backup Data'!E18))</f>
        <v>NA</v>
      </c>
      <c r="D60" s="29" t="str">
        <f t="shared" si="3"/>
        <v>NA</v>
      </c>
      <c r="E60" s="29" t="str">
        <f t="shared" si="4"/>
        <v>NA</v>
      </c>
      <c r="F60" s="106"/>
    </row>
    <row r="61" spans="1:6" x14ac:dyDescent="0.35">
      <c r="A61" s="12" t="s">
        <v>10</v>
      </c>
      <c r="B61" s="3" t="s">
        <v>15</v>
      </c>
      <c r="C61" s="107" t="str">
        <f>IF($C$8="","NA",IF($C$8="Coastal Medical",'Backup Data'!D19,'Backup Data'!E19))</f>
        <v>NA</v>
      </c>
      <c r="D61" s="29" t="str">
        <f t="shared" si="3"/>
        <v>NA</v>
      </c>
      <c r="E61" s="29" t="str">
        <f t="shared" si="4"/>
        <v>NA</v>
      </c>
      <c r="F61" s="106"/>
    </row>
    <row r="62" spans="1:6" x14ac:dyDescent="0.35">
      <c r="A62" s="12" t="s">
        <v>52</v>
      </c>
      <c r="B62" s="3" t="s">
        <v>59</v>
      </c>
      <c r="C62" s="107" t="str">
        <f>IF($C$8="","NA",IF($C$8="Coastal Medical",'Backup Data'!D20,'Backup Data'!E20))</f>
        <v>NA</v>
      </c>
      <c r="D62" s="29" t="str">
        <f t="shared" si="3"/>
        <v>NA</v>
      </c>
      <c r="E62" s="29" t="str">
        <f t="shared" si="4"/>
        <v>NA</v>
      </c>
      <c r="F62" s="106"/>
    </row>
    <row r="63" spans="1:6" x14ac:dyDescent="0.35">
      <c r="A63" s="42" t="s">
        <v>28</v>
      </c>
      <c r="B63" s="43" t="s">
        <v>54</v>
      </c>
      <c r="C63" s="108" t="str">
        <f>IF($C$8="","NA",IF($C$8="Coastal Medical",'Backup Data'!D21,'Backup Data'!E21))</f>
        <v>NA</v>
      </c>
      <c r="D63" s="46" t="str">
        <f t="shared" si="3"/>
        <v>NA</v>
      </c>
      <c r="E63" s="46" t="str">
        <f t="shared" si="4"/>
        <v>NA</v>
      </c>
      <c r="F63" s="106"/>
    </row>
    <row r="64" spans="1:6" x14ac:dyDescent="0.35">
      <c r="A64" s="42" t="s">
        <v>29</v>
      </c>
      <c r="B64" s="43" t="s">
        <v>60</v>
      </c>
      <c r="C64" s="108" t="str">
        <f>IF($C$8="","NA",IF($C$8="Coastal Medical",'Backup Data'!D22,'Backup Data'!E22))</f>
        <v>NA</v>
      </c>
      <c r="D64" s="46" t="str">
        <f t="shared" si="3"/>
        <v>NA</v>
      </c>
      <c r="E64" s="46" t="str">
        <f t="shared" si="4"/>
        <v>NA</v>
      </c>
      <c r="F64" s="106"/>
    </row>
    <row r="65" spans="1:6" x14ac:dyDescent="0.35">
      <c r="A65" s="42" t="s">
        <v>30</v>
      </c>
      <c r="B65" s="43" t="s">
        <v>53</v>
      </c>
      <c r="C65" s="108" t="str">
        <f>IF($C$8="","NA",IF($C$8="Coastal Medical",'Backup Data'!D23,'Backup Data'!E23))</f>
        <v>NA</v>
      </c>
      <c r="D65" s="46" t="str">
        <f t="shared" si="3"/>
        <v>NA</v>
      </c>
      <c r="E65" s="46" t="str">
        <f t="shared" si="4"/>
        <v>NA</v>
      </c>
      <c r="F65" s="106"/>
    </row>
    <row r="66" spans="1:6" s="1" customFormat="1" x14ac:dyDescent="0.35">
      <c r="A66" s="49"/>
      <c r="B66" s="50" t="s">
        <v>31</v>
      </c>
      <c r="C66" s="54"/>
      <c r="D66" s="55">
        <f>SUM(D46,D51,D63,D56,D64,D65)</f>
        <v>0</v>
      </c>
      <c r="E66" s="55">
        <f>SUM(E46,E51,E63,E56,E64,E65)</f>
        <v>0</v>
      </c>
      <c r="F66" s="52">
        <f>SUM(F46,F51,F63,F56,F64,F65)</f>
        <v>0</v>
      </c>
    </row>
    <row r="69" spans="1:6" ht="15.5" x14ac:dyDescent="0.35">
      <c r="A69" s="40" t="s">
        <v>46</v>
      </c>
      <c r="B69" s="24"/>
      <c r="C69" s="24"/>
      <c r="D69" s="24"/>
      <c r="E69" s="24"/>
      <c r="F69" s="25"/>
    </row>
    <row r="70" spans="1:6" x14ac:dyDescent="0.35">
      <c r="A70" s="26" t="s">
        <v>116</v>
      </c>
      <c r="B70" s="22"/>
      <c r="C70" s="22"/>
      <c r="D70" s="22"/>
      <c r="E70" s="22"/>
      <c r="F70" s="27"/>
    </row>
    <row r="71" spans="1:6" ht="5.15" customHeight="1" x14ac:dyDescent="0.35">
      <c r="A71" s="1"/>
    </row>
    <row r="72" spans="1:6" x14ac:dyDescent="0.35">
      <c r="A72" s="13" t="s">
        <v>117</v>
      </c>
      <c r="B72" s="14" t="s">
        <v>1</v>
      </c>
      <c r="C72" s="14" t="s">
        <v>2</v>
      </c>
      <c r="D72" s="14" t="s">
        <v>3</v>
      </c>
      <c r="E72" s="14" t="s">
        <v>4</v>
      </c>
      <c r="F72" s="15" t="s">
        <v>5</v>
      </c>
    </row>
    <row r="73" spans="1:6" s="1" customFormat="1" x14ac:dyDescent="0.35">
      <c r="A73" s="53"/>
      <c r="B73" s="50" t="s">
        <v>32</v>
      </c>
      <c r="C73" s="54" t="s">
        <v>433</v>
      </c>
      <c r="D73" s="54" t="s">
        <v>433</v>
      </c>
      <c r="E73" s="55">
        <f>F73</f>
        <v>0</v>
      </c>
      <c r="F73" s="109"/>
    </row>
    <row r="76" spans="1:6" x14ac:dyDescent="0.35">
      <c r="D76" s="23" t="s">
        <v>47</v>
      </c>
      <c r="E76" s="24"/>
      <c r="F76" s="25"/>
    </row>
    <row r="77" spans="1:6" x14ac:dyDescent="0.35">
      <c r="D77" s="134" t="s">
        <v>118</v>
      </c>
      <c r="E77" s="135"/>
      <c r="F77" s="136"/>
    </row>
    <row r="78" spans="1:6" x14ac:dyDescent="0.35">
      <c r="D78" s="134"/>
      <c r="E78" s="135"/>
      <c r="F78" s="136"/>
    </row>
    <row r="79" spans="1:6" x14ac:dyDescent="0.35">
      <c r="D79" s="137"/>
      <c r="E79" s="138"/>
      <c r="F79" s="139"/>
    </row>
    <row r="80" spans="1:6" ht="5.15" customHeight="1" x14ac:dyDescent="0.35"/>
    <row r="81" spans="4:6" x14ac:dyDescent="0.35">
      <c r="D81" s="13" t="s">
        <v>33</v>
      </c>
      <c r="E81" s="14" t="s">
        <v>34</v>
      </c>
      <c r="F81" s="15" t="s">
        <v>5</v>
      </c>
    </row>
    <row r="82" spans="4:6" x14ac:dyDescent="0.35">
      <c r="D82" s="56">
        <f>D66+D35</f>
        <v>0</v>
      </c>
      <c r="E82" s="51">
        <f>E66+E73</f>
        <v>0</v>
      </c>
      <c r="F82" s="52">
        <f>D82+E82</f>
        <v>0</v>
      </c>
    </row>
  </sheetData>
  <sheetProtection algorithmName="SHA-512" hashValue="4Ia/ai51c+Bc0fD5Zcery0NSCyrs9Y1GL5TxrlaUoTjeJt/P+0/SmUOB2jvCDUW4df/KOIe9ahAw+A4KO0jOFA==" saltValue="PWvQZ/aDFioM4JX0kjjxqQ==" spinCount="100000" sheet="1" objects="1" scenarios="1"/>
  <mergeCells count="2">
    <mergeCell ref="A39:F43"/>
    <mergeCell ref="D77:F79"/>
  </mergeCells>
  <pageMargins left="0.7" right="0.7" top="0.75" bottom="0.75" header="0.3" footer="0.3"/>
  <pageSetup orientation="portrait" horizontalDpi="1200" verticalDpi="1200" r:id="rId1"/>
  <drawing r:id="rId2"/>
  <tableParts count="4">
    <tablePart r:id="rId3"/>
    <tablePart r:id="rId4"/>
    <tablePart r:id="rId5"/>
    <tablePart r:id="rId6"/>
  </tableParts>
  <extLst>
    <ext xmlns:x14="http://schemas.microsoft.com/office/spreadsheetml/2009/9/main" uri="{CCE6A557-97BC-4b89-ADB6-D9C93CAAB3DF}">
      <x14:dataValidations xmlns:xm="http://schemas.microsoft.com/office/excel/2006/main" count="1">
        <x14:dataValidation type="list" allowBlank="1" showInputMessage="1" showErrorMessage="1" xr:uid="{E79B9901-293C-4E61-9059-8BE68F61CCE6}">
          <x14:formula1>
            <xm:f>'Reference Tables'!$A$17:$A$21</xm:f>
          </x14:formula1>
          <xm:sqref>C8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1C2448-0BA3-47C4-ABF7-CFA6611B23DA}">
  <sheetPr>
    <tabColor theme="8"/>
  </sheetPr>
  <dimension ref="A1:G82"/>
  <sheetViews>
    <sheetView workbookViewId="0"/>
  </sheetViews>
  <sheetFormatPr defaultRowHeight="14.5" x14ac:dyDescent="0.35"/>
  <cols>
    <col min="1" max="1" width="11" customWidth="1"/>
    <col min="2" max="2" width="64.7265625" customWidth="1"/>
    <col min="3" max="3" width="36.81640625" customWidth="1"/>
    <col min="4" max="4" width="44.453125" customWidth="1"/>
    <col min="5" max="5" width="48.81640625" customWidth="1"/>
    <col min="6" max="6" width="32.7265625" customWidth="1"/>
  </cols>
  <sheetData>
    <row r="1" spans="1:7" x14ac:dyDescent="0.35">
      <c r="A1" s="1" t="s">
        <v>75</v>
      </c>
    </row>
    <row r="2" spans="1:7" x14ac:dyDescent="0.35">
      <c r="A2" s="1" t="s">
        <v>119</v>
      </c>
    </row>
    <row r="4" spans="1:7" ht="15" customHeight="1" x14ac:dyDescent="0.35">
      <c r="A4" s="41" t="s">
        <v>121</v>
      </c>
      <c r="B4" t="s">
        <v>120</v>
      </c>
    </row>
    <row r="5" spans="1:7" ht="15" customHeight="1" x14ac:dyDescent="0.35">
      <c r="A5" s="10" t="s">
        <v>123</v>
      </c>
      <c r="B5" t="s">
        <v>122</v>
      </c>
    </row>
    <row r="7" spans="1:7" ht="15" customHeight="1" x14ac:dyDescent="0.35"/>
    <row r="8" spans="1:7" ht="15" customHeight="1" x14ac:dyDescent="0.35">
      <c r="A8" s="1" t="s">
        <v>105</v>
      </c>
      <c r="C8" s="110"/>
    </row>
    <row r="9" spans="1:7" ht="15" customHeight="1" x14ac:dyDescent="0.35">
      <c r="A9" s="58" t="s">
        <v>453</v>
      </c>
    </row>
    <row r="10" spans="1:7" ht="15" customHeight="1" x14ac:dyDescent="0.35"/>
    <row r="11" spans="1:7" ht="15.5" x14ac:dyDescent="0.35">
      <c r="A11" s="40" t="s">
        <v>49</v>
      </c>
      <c r="B11" s="24"/>
      <c r="C11" s="24"/>
      <c r="D11" s="24"/>
      <c r="E11" s="24"/>
      <c r="F11" s="25"/>
    </row>
    <row r="12" spans="1:7" x14ac:dyDescent="0.35">
      <c r="A12" s="26" t="s">
        <v>115</v>
      </c>
      <c r="B12" s="22"/>
      <c r="C12" s="22"/>
      <c r="D12" s="22"/>
      <c r="E12" s="22"/>
      <c r="F12" s="27"/>
    </row>
    <row r="13" spans="1:7" ht="5.15" customHeight="1" x14ac:dyDescent="0.35">
      <c r="A13" s="21"/>
      <c r="B13" s="22"/>
      <c r="C13" s="22"/>
      <c r="D13" s="22"/>
      <c r="E13" s="22"/>
      <c r="F13" s="22"/>
    </row>
    <row r="14" spans="1:7" s="2" customFormat="1" ht="58.5" customHeight="1" x14ac:dyDescent="0.35">
      <c r="A14" s="13" t="s">
        <v>0</v>
      </c>
      <c r="B14" s="14" t="s">
        <v>1</v>
      </c>
      <c r="C14" s="14" t="s">
        <v>2</v>
      </c>
      <c r="D14" s="14" t="s">
        <v>3</v>
      </c>
      <c r="E14" s="14" t="s">
        <v>4</v>
      </c>
      <c r="F14" s="15" t="s">
        <v>5</v>
      </c>
      <c r="G14"/>
    </row>
    <row r="15" spans="1:7" x14ac:dyDescent="0.35">
      <c r="A15" s="42" t="s">
        <v>21</v>
      </c>
      <c r="B15" s="43" t="s">
        <v>6</v>
      </c>
      <c r="C15" s="44" t="s">
        <v>433</v>
      </c>
      <c r="D15" s="45">
        <f>SUM(D16:D19)</f>
        <v>0</v>
      </c>
      <c r="E15" s="46" t="s">
        <v>433</v>
      </c>
      <c r="F15" s="47">
        <f>SUM(F16:F19)</f>
        <v>0</v>
      </c>
    </row>
    <row r="16" spans="1:7" x14ac:dyDescent="0.35">
      <c r="A16" s="12" t="s">
        <v>9</v>
      </c>
      <c r="B16" s="3" t="s">
        <v>17</v>
      </c>
      <c r="C16" s="28" t="s">
        <v>433</v>
      </c>
      <c r="D16" s="105"/>
      <c r="E16" s="29" t="s">
        <v>433</v>
      </c>
      <c r="F16" s="30">
        <f>D16</f>
        <v>0</v>
      </c>
    </row>
    <row r="17" spans="1:6" x14ac:dyDescent="0.35">
      <c r="A17" s="12" t="s">
        <v>11</v>
      </c>
      <c r="B17" s="3" t="s">
        <v>18</v>
      </c>
      <c r="C17" s="28" t="s">
        <v>433</v>
      </c>
      <c r="D17" s="105"/>
      <c r="E17" s="29" t="s">
        <v>433</v>
      </c>
      <c r="F17" s="30">
        <f t="shared" ref="F17:F19" si="0">D17</f>
        <v>0</v>
      </c>
    </row>
    <row r="18" spans="1:6" x14ac:dyDescent="0.35">
      <c r="A18" s="12" t="s">
        <v>12</v>
      </c>
      <c r="B18" s="4" t="s">
        <v>19</v>
      </c>
      <c r="C18" s="28" t="s">
        <v>433</v>
      </c>
      <c r="D18" s="105"/>
      <c r="E18" s="29" t="s">
        <v>433</v>
      </c>
      <c r="F18" s="30">
        <f t="shared" si="0"/>
        <v>0</v>
      </c>
    </row>
    <row r="19" spans="1:6" x14ac:dyDescent="0.35">
      <c r="A19" s="12" t="s">
        <v>13</v>
      </c>
      <c r="B19" s="4" t="s">
        <v>20</v>
      </c>
      <c r="C19" s="28" t="s">
        <v>433</v>
      </c>
      <c r="D19" s="105"/>
      <c r="E19" s="29" t="s">
        <v>433</v>
      </c>
      <c r="F19" s="30">
        <f t="shared" si="0"/>
        <v>0</v>
      </c>
    </row>
    <row r="20" spans="1:6" x14ac:dyDescent="0.35">
      <c r="A20" s="42" t="s">
        <v>22</v>
      </c>
      <c r="B20" s="43" t="s">
        <v>7</v>
      </c>
      <c r="C20" s="44" t="s">
        <v>433</v>
      </c>
      <c r="D20" s="45">
        <f>SUM(D21:D24)</f>
        <v>0</v>
      </c>
      <c r="E20" s="46" t="s">
        <v>433</v>
      </c>
      <c r="F20" s="47">
        <f>SUM(F21:F24)</f>
        <v>0</v>
      </c>
    </row>
    <row r="21" spans="1:6" x14ac:dyDescent="0.35">
      <c r="A21" s="12" t="s">
        <v>9</v>
      </c>
      <c r="B21" s="3" t="s">
        <v>23</v>
      </c>
      <c r="C21" s="28" t="s">
        <v>433</v>
      </c>
      <c r="D21" s="105"/>
      <c r="E21" s="29" t="s">
        <v>433</v>
      </c>
      <c r="F21" s="30">
        <f t="shared" ref="F21:F24" si="1">D21</f>
        <v>0</v>
      </c>
    </row>
    <row r="22" spans="1:6" x14ac:dyDescent="0.35">
      <c r="A22" s="12" t="s">
        <v>11</v>
      </c>
      <c r="B22" s="3" t="s">
        <v>24</v>
      </c>
      <c r="C22" s="28" t="s">
        <v>433</v>
      </c>
      <c r="D22" s="105"/>
      <c r="E22" s="29" t="s">
        <v>433</v>
      </c>
      <c r="F22" s="30">
        <f t="shared" si="1"/>
        <v>0</v>
      </c>
    </row>
    <row r="23" spans="1:6" x14ac:dyDescent="0.35">
      <c r="A23" s="12" t="s">
        <v>12</v>
      </c>
      <c r="B23" s="3" t="s">
        <v>25</v>
      </c>
      <c r="C23" s="28" t="s">
        <v>433</v>
      </c>
      <c r="D23" s="105"/>
      <c r="E23" s="29" t="s">
        <v>433</v>
      </c>
      <c r="F23" s="30">
        <f t="shared" si="1"/>
        <v>0</v>
      </c>
    </row>
    <row r="24" spans="1:6" x14ac:dyDescent="0.35">
      <c r="A24" s="12" t="s">
        <v>13</v>
      </c>
      <c r="B24" s="3" t="s">
        <v>26</v>
      </c>
      <c r="C24" s="28" t="s">
        <v>433</v>
      </c>
      <c r="D24" s="105"/>
      <c r="E24" s="29" t="s">
        <v>433</v>
      </c>
      <c r="F24" s="30">
        <f t="shared" si="1"/>
        <v>0</v>
      </c>
    </row>
    <row r="25" spans="1:6" x14ac:dyDescent="0.35">
      <c r="A25" s="42" t="s">
        <v>27</v>
      </c>
      <c r="B25" s="43" t="s">
        <v>8</v>
      </c>
      <c r="C25" s="44" t="s">
        <v>433</v>
      </c>
      <c r="D25" s="45">
        <f>SUM(D26:D31)</f>
        <v>0</v>
      </c>
      <c r="E25" s="46" t="s">
        <v>433</v>
      </c>
      <c r="F25" s="47">
        <f>SUM(F26:F31)</f>
        <v>0</v>
      </c>
    </row>
    <row r="26" spans="1:6" x14ac:dyDescent="0.35">
      <c r="A26" s="12" t="s">
        <v>9</v>
      </c>
      <c r="B26" s="3" t="s">
        <v>14</v>
      </c>
      <c r="C26" s="28" t="s">
        <v>433</v>
      </c>
      <c r="D26" s="105"/>
      <c r="E26" s="29" t="s">
        <v>433</v>
      </c>
      <c r="F26" s="30">
        <f t="shared" ref="F26:F31" si="2">D26</f>
        <v>0</v>
      </c>
    </row>
    <row r="27" spans="1:6" x14ac:dyDescent="0.35">
      <c r="A27" s="12" t="s">
        <v>11</v>
      </c>
      <c r="B27" s="4" t="s">
        <v>35</v>
      </c>
      <c r="C27" s="28" t="s">
        <v>433</v>
      </c>
      <c r="D27" s="105"/>
      <c r="E27" s="29" t="s">
        <v>433</v>
      </c>
      <c r="F27" s="30">
        <f t="shared" si="2"/>
        <v>0</v>
      </c>
    </row>
    <row r="28" spans="1:6" x14ac:dyDescent="0.35">
      <c r="A28" s="12" t="s">
        <v>12</v>
      </c>
      <c r="B28" s="4" t="s">
        <v>50</v>
      </c>
      <c r="C28" s="28" t="s">
        <v>433</v>
      </c>
      <c r="D28" s="105"/>
      <c r="E28" s="29" t="s">
        <v>433</v>
      </c>
      <c r="F28" s="30">
        <f t="shared" si="2"/>
        <v>0</v>
      </c>
    </row>
    <row r="29" spans="1:6" x14ac:dyDescent="0.35">
      <c r="A29" s="12" t="s">
        <v>13</v>
      </c>
      <c r="B29" s="3" t="s">
        <v>51</v>
      </c>
      <c r="C29" s="28" t="s">
        <v>433</v>
      </c>
      <c r="D29" s="105"/>
      <c r="E29" s="29" t="s">
        <v>433</v>
      </c>
      <c r="F29" s="30">
        <f t="shared" si="2"/>
        <v>0</v>
      </c>
    </row>
    <row r="30" spans="1:6" x14ac:dyDescent="0.35">
      <c r="A30" s="12" t="s">
        <v>10</v>
      </c>
      <c r="B30" s="3" t="s">
        <v>15</v>
      </c>
      <c r="C30" s="28" t="s">
        <v>433</v>
      </c>
      <c r="D30" s="105"/>
      <c r="E30" s="29" t="s">
        <v>433</v>
      </c>
      <c r="F30" s="30">
        <f t="shared" si="2"/>
        <v>0</v>
      </c>
    </row>
    <row r="31" spans="1:6" x14ac:dyDescent="0.35">
      <c r="A31" s="12" t="s">
        <v>52</v>
      </c>
      <c r="B31" s="3" t="s">
        <v>59</v>
      </c>
      <c r="C31" s="28" t="s">
        <v>433</v>
      </c>
      <c r="D31" s="105"/>
      <c r="E31" s="29" t="s">
        <v>433</v>
      </c>
      <c r="F31" s="30">
        <f t="shared" si="2"/>
        <v>0</v>
      </c>
    </row>
    <row r="32" spans="1:6" x14ac:dyDescent="0.35">
      <c r="A32" s="42" t="s">
        <v>28</v>
      </c>
      <c r="B32" s="43" t="s">
        <v>54</v>
      </c>
      <c r="C32" s="48" t="s">
        <v>433</v>
      </c>
      <c r="D32" s="105"/>
      <c r="E32" s="46" t="s">
        <v>433</v>
      </c>
      <c r="F32" s="47">
        <f>D32</f>
        <v>0</v>
      </c>
    </row>
    <row r="33" spans="1:7" x14ac:dyDescent="0.35">
      <c r="A33" s="42" t="s">
        <v>29</v>
      </c>
      <c r="B33" s="43" t="s">
        <v>60</v>
      </c>
      <c r="C33" s="48" t="s">
        <v>433</v>
      </c>
      <c r="D33" s="105"/>
      <c r="E33" s="46" t="s">
        <v>433</v>
      </c>
      <c r="F33" s="47">
        <f>D33</f>
        <v>0</v>
      </c>
    </row>
    <row r="34" spans="1:7" x14ac:dyDescent="0.35">
      <c r="A34" s="42" t="s">
        <v>30</v>
      </c>
      <c r="B34" s="43" t="s">
        <v>45</v>
      </c>
      <c r="C34" s="48" t="s">
        <v>433</v>
      </c>
      <c r="D34" s="105"/>
      <c r="E34" s="46" t="s">
        <v>433</v>
      </c>
      <c r="F34" s="47">
        <f>D34</f>
        <v>0</v>
      </c>
    </row>
    <row r="35" spans="1:7" s="1" customFormat="1" x14ac:dyDescent="0.35">
      <c r="A35" s="49"/>
      <c r="B35" s="57" t="s">
        <v>31</v>
      </c>
      <c r="C35" s="54" t="s">
        <v>433</v>
      </c>
      <c r="D35" s="51">
        <f>SUM(D15,D20,D32,D25,D33,D34)</f>
        <v>0</v>
      </c>
      <c r="E35" s="55" t="s">
        <v>433</v>
      </c>
      <c r="F35" s="52">
        <f>SUM(F15,F20,F32,F25,F33,F34)</f>
        <v>0</v>
      </c>
    </row>
    <row r="38" spans="1:7" ht="15.5" x14ac:dyDescent="0.35">
      <c r="A38" s="40" t="s">
        <v>48</v>
      </c>
      <c r="B38" s="24"/>
      <c r="C38" s="24"/>
      <c r="D38" s="24"/>
      <c r="E38" s="24"/>
      <c r="F38" s="25"/>
    </row>
    <row r="39" spans="1:7" ht="15" customHeight="1" x14ac:dyDescent="0.35">
      <c r="A39" s="128" t="s">
        <v>169</v>
      </c>
      <c r="B39" s="129"/>
      <c r="C39" s="129"/>
      <c r="D39" s="129"/>
      <c r="E39" s="129"/>
      <c r="F39" s="130"/>
    </row>
    <row r="40" spans="1:7" ht="15" customHeight="1" x14ac:dyDescent="0.35">
      <c r="A40" s="128"/>
      <c r="B40" s="129"/>
      <c r="C40" s="129"/>
      <c r="D40" s="129"/>
      <c r="E40" s="129"/>
      <c r="F40" s="130"/>
    </row>
    <row r="41" spans="1:7" ht="15" customHeight="1" x14ac:dyDescent="0.35">
      <c r="A41" s="128"/>
      <c r="B41" s="129"/>
      <c r="C41" s="129"/>
      <c r="D41" s="129"/>
      <c r="E41" s="129"/>
      <c r="F41" s="130"/>
    </row>
    <row r="42" spans="1:7" ht="15" customHeight="1" x14ac:dyDescent="0.35">
      <c r="A42" s="128"/>
      <c r="B42" s="129"/>
      <c r="C42" s="129"/>
      <c r="D42" s="129"/>
      <c r="E42" s="129"/>
      <c r="F42" s="130"/>
    </row>
    <row r="43" spans="1:7" x14ac:dyDescent="0.35">
      <c r="A43" s="131"/>
      <c r="B43" s="132"/>
      <c r="C43" s="132"/>
      <c r="D43" s="132"/>
      <c r="E43" s="132"/>
      <c r="F43" s="133"/>
    </row>
    <row r="44" spans="1:7" ht="5.15" customHeight="1" x14ac:dyDescent="0.35">
      <c r="A44" s="1"/>
    </row>
    <row r="45" spans="1:7" s="2" customFormat="1" ht="58.5" customHeight="1" x14ac:dyDescent="0.35">
      <c r="A45" s="13" t="s">
        <v>0</v>
      </c>
      <c r="B45" s="14" t="s">
        <v>1</v>
      </c>
      <c r="C45" s="14" t="s">
        <v>2</v>
      </c>
      <c r="D45" s="14" t="s">
        <v>3</v>
      </c>
      <c r="E45" s="14" t="s">
        <v>4</v>
      </c>
      <c r="F45" s="15" t="s">
        <v>5</v>
      </c>
      <c r="G45"/>
    </row>
    <row r="46" spans="1:7" x14ac:dyDescent="0.35">
      <c r="A46" s="42" t="s">
        <v>21</v>
      </c>
      <c r="B46" s="43" t="s">
        <v>6</v>
      </c>
      <c r="C46" s="44"/>
      <c r="D46" s="46">
        <f>SUM(D47:D50)</f>
        <v>0</v>
      </c>
      <c r="E46" s="46">
        <f>SUM(E47:E50)</f>
        <v>0</v>
      </c>
      <c r="F46" s="47">
        <f>SUM(F47:F50)</f>
        <v>0</v>
      </c>
    </row>
    <row r="47" spans="1:7" x14ac:dyDescent="0.35">
      <c r="A47" s="12" t="s">
        <v>9</v>
      </c>
      <c r="B47" s="3" t="s">
        <v>17</v>
      </c>
      <c r="C47" s="107" t="str">
        <f>IF($C$8="","NA",IF($C$8="Coastal Medical",'Backup Data'!D5,'Backup Data'!E5))</f>
        <v>NA</v>
      </c>
      <c r="D47" s="29" t="str">
        <f>IF(C47="NA","NA",C47*F47)</f>
        <v>NA</v>
      </c>
      <c r="E47" s="29" t="str">
        <f>IF(C47="NA","NA",((1-C47)*F47))</f>
        <v>NA</v>
      </c>
      <c r="F47" s="106"/>
    </row>
    <row r="48" spans="1:7" x14ac:dyDescent="0.35">
      <c r="A48" s="12" t="s">
        <v>11</v>
      </c>
      <c r="B48" s="3" t="s">
        <v>18</v>
      </c>
      <c r="C48" s="107" t="str">
        <f>IF($C$8="","NA",IF($C$8="Coastal Medical",'Backup Data'!D6,'Backup Data'!E6))</f>
        <v>NA</v>
      </c>
      <c r="D48" s="29" t="str">
        <f>IF(C48="NA","NA",C48*F48)</f>
        <v>NA</v>
      </c>
      <c r="E48" s="29" t="str">
        <f>IF(C48="NA","NA",((1-C48)*F48))</f>
        <v>NA</v>
      </c>
      <c r="F48" s="106"/>
    </row>
    <row r="49" spans="1:6" x14ac:dyDescent="0.35">
      <c r="A49" s="12" t="s">
        <v>12</v>
      </c>
      <c r="B49" s="4" t="s">
        <v>19</v>
      </c>
      <c r="C49" s="107" t="str">
        <f>IF($C$8="","NA",IF($C$8="Coastal Medical",'Backup Data'!D7,'Backup Data'!E7))</f>
        <v>NA</v>
      </c>
      <c r="D49" s="29" t="str">
        <f>IF(C49="NA","NA",C49*F49)</f>
        <v>NA</v>
      </c>
      <c r="E49" s="29" t="str">
        <f>IF(C49="NA","NA",((1-C49)*F49))</f>
        <v>NA</v>
      </c>
      <c r="F49" s="106"/>
    </row>
    <row r="50" spans="1:6" x14ac:dyDescent="0.35">
      <c r="A50" s="12" t="s">
        <v>13</v>
      </c>
      <c r="B50" s="4" t="s">
        <v>20</v>
      </c>
      <c r="C50" s="107" t="str">
        <f>IF($C$8="","NA",IF($C$8="Coastal Medical",'Backup Data'!D8,'Backup Data'!E8))</f>
        <v>NA</v>
      </c>
      <c r="D50" s="29" t="str">
        <f>IF(C50="NA","NA",C50*F50)</f>
        <v>NA</v>
      </c>
      <c r="E50" s="29" t="str">
        <f>IF(C50="NA","NA",((1-C50)*F50))</f>
        <v>NA</v>
      </c>
      <c r="F50" s="106"/>
    </row>
    <row r="51" spans="1:6" x14ac:dyDescent="0.35">
      <c r="A51" s="42" t="s">
        <v>22</v>
      </c>
      <c r="B51" s="43" t="s">
        <v>58</v>
      </c>
      <c r="C51" s="44"/>
      <c r="D51" s="46">
        <f>SUM(D52:D55)</f>
        <v>0</v>
      </c>
      <c r="E51" s="46">
        <f>SUM(E52:E55)</f>
        <v>0</v>
      </c>
      <c r="F51" s="47">
        <f>SUM(F52:F55)</f>
        <v>0</v>
      </c>
    </row>
    <row r="52" spans="1:6" x14ac:dyDescent="0.35">
      <c r="A52" s="12" t="s">
        <v>9</v>
      </c>
      <c r="B52" s="3" t="s">
        <v>23</v>
      </c>
      <c r="C52" s="107" t="str">
        <f>IF($C$8="","NA",IF($C$8="Coastal Medical",'Backup Data'!D10,'Backup Data'!E10))</f>
        <v>NA</v>
      </c>
      <c r="D52" s="29" t="str">
        <f>IF(C52="NA","NA",C52*F52)</f>
        <v>NA</v>
      </c>
      <c r="E52" s="29" t="str">
        <f>IF(C52="NA","NA",((1-C52)*F52))</f>
        <v>NA</v>
      </c>
      <c r="F52" s="106"/>
    </row>
    <row r="53" spans="1:6" x14ac:dyDescent="0.35">
      <c r="A53" s="12" t="s">
        <v>11</v>
      </c>
      <c r="B53" s="3" t="s">
        <v>24</v>
      </c>
      <c r="C53" s="107" t="str">
        <f>IF($C$8="","NA",IF($C$8="Coastal Medical",'Backup Data'!D11,'Backup Data'!E11))</f>
        <v>NA</v>
      </c>
      <c r="D53" s="29" t="str">
        <f>IF(C53="NA","NA",C53*F53)</f>
        <v>NA</v>
      </c>
      <c r="E53" s="29" t="str">
        <f>IF(C53="NA","NA",((1-C53)*F53))</f>
        <v>NA</v>
      </c>
      <c r="F53" s="106"/>
    </row>
    <row r="54" spans="1:6" x14ac:dyDescent="0.35">
      <c r="A54" s="12" t="s">
        <v>12</v>
      </c>
      <c r="B54" s="3" t="s">
        <v>25</v>
      </c>
      <c r="C54" s="107" t="str">
        <f>IF($C$8="","NA",IF($C$8="Coastal Medical",'Backup Data'!D12,'Backup Data'!E12))</f>
        <v>NA</v>
      </c>
      <c r="D54" s="29" t="str">
        <f>IF(C54="NA","NA",C54*F54)</f>
        <v>NA</v>
      </c>
      <c r="E54" s="29" t="str">
        <f>IF(C54="NA","NA",((1-C54)*F54))</f>
        <v>NA</v>
      </c>
      <c r="F54" s="106"/>
    </row>
    <row r="55" spans="1:6" x14ac:dyDescent="0.35">
      <c r="A55" s="12" t="s">
        <v>13</v>
      </c>
      <c r="B55" s="3" t="s">
        <v>26</v>
      </c>
      <c r="C55" s="107" t="str">
        <f>IF($C$8="","NA",IF($C$8="Coastal Medical",'Backup Data'!D13,'Backup Data'!E13))</f>
        <v>NA</v>
      </c>
      <c r="D55" s="29" t="str">
        <f>IF(C55="NA","NA",C55*F55)</f>
        <v>NA</v>
      </c>
      <c r="E55" s="29" t="str">
        <f>IF(C55="NA","NA",((1-C55)*F55))</f>
        <v>NA</v>
      </c>
      <c r="F55" s="106"/>
    </row>
    <row r="56" spans="1:6" x14ac:dyDescent="0.35">
      <c r="A56" s="42" t="s">
        <v>27</v>
      </c>
      <c r="B56" s="43" t="s">
        <v>8</v>
      </c>
      <c r="C56" s="44"/>
      <c r="D56" s="46">
        <f>SUM(D57:D62)</f>
        <v>0</v>
      </c>
      <c r="E56" s="46">
        <f>SUM(E57:E62)</f>
        <v>0</v>
      </c>
      <c r="F56" s="47">
        <f>SUM(F57:F62)</f>
        <v>0</v>
      </c>
    </row>
    <row r="57" spans="1:6" x14ac:dyDescent="0.35">
      <c r="A57" s="12" t="s">
        <v>9</v>
      </c>
      <c r="B57" s="3" t="s">
        <v>14</v>
      </c>
      <c r="C57" s="107" t="str">
        <f>IF($C$8="","NA",IF($C$8="Coastal Medical",'Backup Data'!D15,'Backup Data'!E15))</f>
        <v>NA</v>
      </c>
      <c r="D57" s="29" t="str">
        <f t="shared" ref="D57:D65" si="3">IF(C57="NA","NA",C57*F57)</f>
        <v>NA</v>
      </c>
      <c r="E57" s="29" t="str">
        <f t="shared" ref="E57:E65" si="4">IF(C57="NA","NA",((1-C57)*F57))</f>
        <v>NA</v>
      </c>
      <c r="F57" s="106"/>
    </row>
    <row r="58" spans="1:6" x14ac:dyDescent="0.35">
      <c r="A58" s="12" t="s">
        <v>11</v>
      </c>
      <c r="B58" s="4" t="s">
        <v>35</v>
      </c>
      <c r="C58" s="107" t="str">
        <f>IF($C$8="","NA",IF($C$8="Coastal Medical",'Backup Data'!D16,'Backup Data'!E16))</f>
        <v>NA</v>
      </c>
      <c r="D58" s="29" t="str">
        <f t="shared" si="3"/>
        <v>NA</v>
      </c>
      <c r="E58" s="29" t="str">
        <f t="shared" si="4"/>
        <v>NA</v>
      </c>
      <c r="F58" s="106"/>
    </row>
    <row r="59" spans="1:6" x14ac:dyDescent="0.35">
      <c r="A59" s="12" t="s">
        <v>12</v>
      </c>
      <c r="B59" s="4" t="s">
        <v>50</v>
      </c>
      <c r="C59" s="107" t="str">
        <f>IF($C$8="","NA",IF($C$8="Coastal Medical",'Backup Data'!D17,'Backup Data'!E17))</f>
        <v>NA</v>
      </c>
      <c r="D59" s="29" t="str">
        <f t="shared" si="3"/>
        <v>NA</v>
      </c>
      <c r="E59" s="29" t="str">
        <f t="shared" si="4"/>
        <v>NA</v>
      </c>
      <c r="F59" s="106"/>
    </row>
    <row r="60" spans="1:6" x14ac:dyDescent="0.35">
      <c r="A60" s="12" t="s">
        <v>13</v>
      </c>
      <c r="B60" s="3" t="s">
        <v>51</v>
      </c>
      <c r="C60" s="107" t="str">
        <f>IF($C$8="","NA",IF($C$8="Coastal Medical",'Backup Data'!D18,'Backup Data'!E18))</f>
        <v>NA</v>
      </c>
      <c r="D60" s="29" t="str">
        <f t="shared" si="3"/>
        <v>NA</v>
      </c>
      <c r="E60" s="29" t="str">
        <f t="shared" si="4"/>
        <v>NA</v>
      </c>
      <c r="F60" s="106"/>
    </row>
    <row r="61" spans="1:6" x14ac:dyDescent="0.35">
      <c r="A61" s="12" t="s">
        <v>10</v>
      </c>
      <c r="B61" s="3" t="s">
        <v>15</v>
      </c>
      <c r="C61" s="107" t="str">
        <f>IF($C$8="","NA",IF($C$8="Coastal Medical",'Backup Data'!D19,'Backup Data'!E19))</f>
        <v>NA</v>
      </c>
      <c r="D61" s="29" t="str">
        <f t="shared" si="3"/>
        <v>NA</v>
      </c>
      <c r="E61" s="29" t="str">
        <f t="shared" si="4"/>
        <v>NA</v>
      </c>
      <c r="F61" s="106"/>
    </row>
    <row r="62" spans="1:6" x14ac:dyDescent="0.35">
      <c r="A62" s="12" t="s">
        <v>52</v>
      </c>
      <c r="B62" s="3" t="s">
        <v>59</v>
      </c>
      <c r="C62" s="107" t="str">
        <f>IF($C$8="","NA",IF($C$8="Coastal Medical",'Backup Data'!D20,'Backup Data'!E20))</f>
        <v>NA</v>
      </c>
      <c r="D62" s="29" t="str">
        <f t="shared" si="3"/>
        <v>NA</v>
      </c>
      <c r="E62" s="29" t="str">
        <f t="shared" si="4"/>
        <v>NA</v>
      </c>
      <c r="F62" s="106"/>
    </row>
    <row r="63" spans="1:6" x14ac:dyDescent="0.35">
      <c r="A63" s="42" t="s">
        <v>28</v>
      </c>
      <c r="B63" s="43" t="s">
        <v>54</v>
      </c>
      <c r="C63" s="108" t="str">
        <f>IF($C$8="","NA",IF($C$8="Coastal Medical",'Backup Data'!D21,'Backup Data'!E21))</f>
        <v>NA</v>
      </c>
      <c r="D63" s="46" t="str">
        <f t="shared" si="3"/>
        <v>NA</v>
      </c>
      <c r="E63" s="46" t="str">
        <f t="shared" si="4"/>
        <v>NA</v>
      </c>
      <c r="F63" s="106"/>
    </row>
    <row r="64" spans="1:6" x14ac:dyDescent="0.35">
      <c r="A64" s="42" t="s">
        <v>29</v>
      </c>
      <c r="B64" s="43" t="s">
        <v>60</v>
      </c>
      <c r="C64" s="108" t="str">
        <f>IF($C$8="","NA",IF($C$8="Coastal Medical",'Backup Data'!D22,'Backup Data'!E22))</f>
        <v>NA</v>
      </c>
      <c r="D64" s="46" t="str">
        <f t="shared" si="3"/>
        <v>NA</v>
      </c>
      <c r="E64" s="46" t="str">
        <f t="shared" si="4"/>
        <v>NA</v>
      </c>
      <c r="F64" s="106"/>
    </row>
    <row r="65" spans="1:6" x14ac:dyDescent="0.35">
      <c r="A65" s="42" t="s">
        <v>30</v>
      </c>
      <c r="B65" s="43" t="s">
        <v>53</v>
      </c>
      <c r="C65" s="108" t="str">
        <f>IF($C$8="","NA",IF($C$8="Coastal Medical",'Backup Data'!D23,'Backup Data'!E23))</f>
        <v>NA</v>
      </c>
      <c r="D65" s="46" t="str">
        <f t="shared" si="3"/>
        <v>NA</v>
      </c>
      <c r="E65" s="46" t="str">
        <f t="shared" si="4"/>
        <v>NA</v>
      </c>
      <c r="F65" s="106"/>
    </row>
    <row r="66" spans="1:6" s="1" customFormat="1" x14ac:dyDescent="0.35">
      <c r="A66" s="49"/>
      <c r="B66" s="50" t="s">
        <v>31</v>
      </c>
      <c r="C66" s="54"/>
      <c r="D66" s="55">
        <f>SUM(D46,D51,D63,D56,D64,D65)</f>
        <v>0</v>
      </c>
      <c r="E66" s="55">
        <f>SUM(E46,E51,E63,E56,E64,E65)</f>
        <v>0</v>
      </c>
      <c r="F66" s="52">
        <f>SUM(F46,F51,F63,F56,F64,F65)</f>
        <v>0</v>
      </c>
    </row>
    <row r="69" spans="1:6" ht="15.5" x14ac:dyDescent="0.35">
      <c r="A69" s="40" t="s">
        <v>46</v>
      </c>
      <c r="B69" s="24"/>
      <c r="C69" s="24"/>
      <c r="D69" s="24"/>
      <c r="E69" s="24"/>
      <c r="F69" s="25"/>
    </row>
    <row r="70" spans="1:6" x14ac:dyDescent="0.35">
      <c r="A70" s="26" t="s">
        <v>116</v>
      </c>
      <c r="B70" s="22"/>
      <c r="C70" s="22"/>
      <c r="D70" s="22"/>
      <c r="E70" s="22"/>
      <c r="F70" s="27"/>
    </row>
    <row r="71" spans="1:6" ht="5.15" customHeight="1" x14ac:dyDescent="0.35">
      <c r="A71" s="1"/>
    </row>
    <row r="72" spans="1:6" x14ac:dyDescent="0.35">
      <c r="A72" s="13" t="s">
        <v>117</v>
      </c>
      <c r="B72" s="14" t="s">
        <v>1</v>
      </c>
      <c r="C72" s="14" t="s">
        <v>2</v>
      </c>
      <c r="D72" s="14" t="s">
        <v>3</v>
      </c>
      <c r="E72" s="14" t="s">
        <v>4</v>
      </c>
      <c r="F72" s="15" t="s">
        <v>5</v>
      </c>
    </row>
    <row r="73" spans="1:6" s="1" customFormat="1" x14ac:dyDescent="0.35">
      <c r="A73" s="53"/>
      <c r="B73" s="50" t="s">
        <v>32</v>
      </c>
      <c r="C73" s="54" t="s">
        <v>433</v>
      </c>
      <c r="D73" s="54" t="s">
        <v>433</v>
      </c>
      <c r="E73" s="55">
        <f>F73</f>
        <v>0</v>
      </c>
      <c r="F73" s="109"/>
    </row>
    <row r="76" spans="1:6" x14ac:dyDescent="0.35">
      <c r="D76" s="23" t="s">
        <v>47</v>
      </c>
      <c r="E76" s="24"/>
      <c r="F76" s="25"/>
    </row>
    <row r="77" spans="1:6" x14ac:dyDescent="0.35">
      <c r="D77" s="134" t="s">
        <v>118</v>
      </c>
      <c r="E77" s="135"/>
      <c r="F77" s="136"/>
    </row>
    <row r="78" spans="1:6" x14ac:dyDescent="0.35">
      <c r="D78" s="134"/>
      <c r="E78" s="135"/>
      <c r="F78" s="136"/>
    </row>
    <row r="79" spans="1:6" x14ac:dyDescent="0.35">
      <c r="D79" s="137"/>
      <c r="E79" s="138"/>
      <c r="F79" s="139"/>
    </row>
    <row r="80" spans="1:6" ht="5.15" customHeight="1" x14ac:dyDescent="0.35"/>
    <row r="81" spans="4:6" x14ac:dyDescent="0.35">
      <c r="D81" s="13" t="s">
        <v>33</v>
      </c>
      <c r="E81" s="14" t="s">
        <v>34</v>
      </c>
      <c r="F81" s="15" t="s">
        <v>5</v>
      </c>
    </row>
    <row r="82" spans="4:6" x14ac:dyDescent="0.35">
      <c r="D82" s="56">
        <f>D66+D35</f>
        <v>0</v>
      </c>
      <c r="E82" s="51">
        <f>E66+E73</f>
        <v>0</v>
      </c>
      <c r="F82" s="52">
        <f>D82+E82</f>
        <v>0</v>
      </c>
    </row>
  </sheetData>
  <sheetProtection algorithmName="SHA-512" hashValue="izIbHkOUq1pKUbRxBsL8vwMKe073egLPSZ8D7LikmCF8F8bFEMdGbqkI/yQ4tkaYnHAFVJRGx/BTWruQDwfbJQ==" saltValue="/ze6tGRkzjuIHj5IJuNX5w==" spinCount="100000" sheet="1" objects="1" scenarios="1"/>
  <mergeCells count="2">
    <mergeCell ref="A39:F43"/>
    <mergeCell ref="D77:F79"/>
  </mergeCells>
  <pageMargins left="0.7" right="0.7" top="0.75" bottom="0.75" header="0.3" footer="0.3"/>
  <pageSetup orientation="portrait" horizontalDpi="1200" verticalDpi="1200" r:id="rId1"/>
  <drawing r:id="rId2"/>
  <tableParts count="4">
    <tablePart r:id="rId3"/>
    <tablePart r:id="rId4"/>
    <tablePart r:id="rId5"/>
    <tablePart r:id="rId6"/>
  </tableParts>
  <extLst>
    <ext xmlns:x14="http://schemas.microsoft.com/office/spreadsheetml/2009/9/main" uri="{CCE6A557-97BC-4b89-ADB6-D9C93CAAB3DF}">
      <x14:dataValidations xmlns:xm="http://schemas.microsoft.com/office/excel/2006/main" count="1">
        <x14:dataValidation type="list" allowBlank="1" showInputMessage="1" showErrorMessage="1" xr:uid="{9C0215CC-623F-4E85-A1D0-CF36DB419279}">
          <x14:formula1>
            <xm:f>'Reference Tables'!$A$17:$A$21</xm:f>
          </x14:formula1>
          <xm:sqref>C8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45EEE9-46E7-4951-A06B-740A0B125C48}">
  <sheetPr>
    <tabColor theme="3"/>
  </sheetPr>
  <dimension ref="A1:G82"/>
  <sheetViews>
    <sheetView workbookViewId="0"/>
  </sheetViews>
  <sheetFormatPr defaultRowHeight="14.5" x14ac:dyDescent="0.35"/>
  <cols>
    <col min="1" max="1" width="11" customWidth="1"/>
    <col min="2" max="2" width="64.7265625" customWidth="1"/>
    <col min="3" max="3" width="36.81640625" customWidth="1"/>
    <col min="4" max="4" width="44.453125" customWidth="1"/>
    <col min="5" max="5" width="48.81640625" customWidth="1"/>
    <col min="6" max="6" width="32.7265625" customWidth="1"/>
  </cols>
  <sheetData>
    <row r="1" spans="1:7" x14ac:dyDescent="0.35">
      <c r="A1" s="1" t="s">
        <v>75</v>
      </c>
    </row>
    <row r="2" spans="1:7" x14ac:dyDescent="0.35">
      <c r="A2" s="1" t="s">
        <v>119</v>
      </c>
    </row>
    <row r="4" spans="1:7" ht="15" customHeight="1" x14ac:dyDescent="0.35">
      <c r="A4" s="41" t="s">
        <v>121</v>
      </c>
      <c r="B4" t="s">
        <v>120</v>
      </c>
    </row>
    <row r="5" spans="1:7" ht="15" customHeight="1" x14ac:dyDescent="0.35">
      <c r="A5" s="10" t="s">
        <v>123</v>
      </c>
      <c r="B5" t="s">
        <v>122</v>
      </c>
    </row>
    <row r="7" spans="1:7" ht="15" customHeight="1" x14ac:dyDescent="0.35"/>
    <row r="8" spans="1:7" ht="15" customHeight="1" x14ac:dyDescent="0.35">
      <c r="A8" s="1" t="s">
        <v>105</v>
      </c>
      <c r="C8" s="110"/>
    </row>
    <row r="9" spans="1:7" ht="15" customHeight="1" x14ac:dyDescent="0.35">
      <c r="A9" s="58" t="s">
        <v>453</v>
      </c>
    </row>
    <row r="10" spans="1:7" ht="15" customHeight="1" x14ac:dyDescent="0.35"/>
    <row r="11" spans="1:7" ht="15.5" x14ac:dyDescent="0.35">
      <c r="A11" s="40" t="s">
        <v>49</v>
      </c>
      <c r="B11" s="24"/>
      <c r="C11" s="24"/>
      <c r="D11" s="24"/>
      <c r="E11" s="24"/>
      <c r="F11" s="25"/>
    </row>
    <row r="12" spans="1:7" x14ac:dyDescent="0.35">
      <c r="A12" s="26" t="s">
        <v>115</v>
      </c>
      <c r="B12" s="22"/>
      <c r="C12" s="22"/>
      <c r="D12" s="22"/>
      <c r="E12" s="22"/>
      <c r="F12" s="27"/>
    </row>
    <row r="13" spans="1:7" ht="5.15" customHeight="1" x14ac:dyDescent="0.35">
      <c r="A13" s="21"/>
      <c r="B13" s="22"/>
      <c r="C13" s="22"/>
      <c r="D13" s="22"/>
      <c r="E13" s="22"/>
      <c r="F13" s="22"/>
    </row>
    <row r="14" spans="1:7" s="2" customFormat="1" ht="58.5" customHeight="1" x14ac:dyDescent="0.35">
      <c r="A14" s="13" t="s">
        <v>0</v>
      </c>
      <c r="B14" s="14" t="s">
        <v>1</v>
      </c>
      <c r="C14" s="14" t="s">
        <v>2</v>
      </c>
      <c r="D14" s="14" t="s">
        <v>3</v>
      </c>
      <c r="E14" s="14" t="s">
        <v>4</v>
      </c>
      <c r="F14" s="15" t="s">
        <v>5</v>
      </c>
      <c r="G14"/>
    </row>
    <row r="15" spans="1:7" x14ac:dyDescent="0.35">
      <c r="A15" s="42" t="s">
        <v>21</v>
      </c>
      <c r="B15" s="43" t="s">
        <v>6</v>
      </c>
      <c r="C15" s="44" t="s">
        <v>433</v>
      </c>
      <c r="D15" s="45">
        <f>SUM(D16:D19)</f>
        <v>0</v>
      </c>
      <c r="E15" s="46" t="s">
        <v>433</v>
      </c>
      <c r="F15" s="47">
        <f>SUM(F16:F19)</f>
        <v>0</v>
      </c>
    </row>
    <row r="16" spans="1:7" x14ac:dyDescent="0.35">
      <c r="A16" s="12" t="s">
        <v>9</v>
      </c>
      <c r="B16" s="3" t="s">
        <v>17</v>
      </c>
      <c r="C16" s="28" t="s">
        <v>433</v>
      </c>
      <c r="D16" s="105"/>
      <c r="E16" s="29" t="s">
        <v>433</v>
      </c>
      <c r="F16" s="30">
        <f>D16</f>
        <v>0</v>
      </c>
    </row>
    <row r="17" spans="1:6" x14ac:dyDescent="0.35">
      <c r="A17" s="12" t="s">
        <v>11</v>
      </c>
      <c r="B17" s="3" t="s">
        <v>18</v>
      </c>
      <c r="C17" s="28" t="s">
        <v>433</v>
      </c>
      <c r="D17" s="105"/>
      <c r="E17" s="29" t="s">
        <v>433</v>
      </c>
      <c r="F17" s="30">
        <f t="shared" ref="F17:F19" si="0">D17</f>
        <v>0</v>
      </c>
    </row>
    <row r="18" spans="1:6" x14ac:dyDescent="0.35">
      <c r="A18" s="12" t="s">
        <v>12</v>
      </c>
      <c r="B18" s="4" t="s">
        <v>19</v>
      </c>
      <c r="C18" s="28" t="s">
        <v>433</v>
      </c>
      <c r="D18" s="105"/>
      <c r="E18" s="29" t="s">
        <v>433</v>
      </c>
      <c r="F18" s="30">
        <f t="shared" si="0"/>
        <v>0</v>
      </c>
    </row>
    <row r="19" spans="1:6" x14ac:dyDescent="0.35">
      <c r="A19" s="12" t="s">
        <v>13</v>
      </c>
      <c r="B19" s="4" t="s">
        <v>20</v>
      </c>
      <c r="C19" s="28" t="s">
        <v>433</v>
      </c>
      <c r="D19" s="105"/>
      <c r="E19" s="29" t="s">
        <v>433</v>
      </c>
      <c r="F19" s="30">
        <f t="shared" si="0"/>
        <v>0</v>
      </c>
    </row>
    <row r="20" spans="1:6" x14ac:dyDescent="0.35">
      <c r="A20" s="42" t="s">
        <v>22</v>
      </c>
      <c r="B20" s="43" t="s">
        <v>7</v>
      </c>
      <c r="C20" s="44" t="s">
        <v>433</v>
      </c>
      <c r="D20" s="45">
        <f>SUM(D21:D24)</f>
        <v>0</v>
      </c>
      <c r="E20" s="46" t="s">
        <v>433</v>
      </c>
      <c r="F20" s="47">
        <f>SUM(F21:F24)</f>
        <v>0</v>
      </c>
    </row>
    <row r="21" spans="1:6" x14ac:dyDescent="0.35">
      <c r="A21" s="12" t="s">
        <v>9</v>
      </c>
      <c r="B21" s="3" t="s">
        <v>23</v>
      </c>
      <c r="C21" s="28" t="s">
        <v>433</v>
      </c>
      <c r="D21" s="105"/>
      <c r="E21" s="29" t="s">
        <v>433</v>
      </c>
      <c r="F21" s="30">
        <f t="shared" ref="F21:F24" si="1">D21</f>
        <v>0</v>
      </c>
    </row>
    <row r="22" spans="1:6" x14ac:dyDescent="0.35">
      <c r="A22" s="12" t="s">
        <v>11</v>
      </c>
      <c r="B22" s="3" t="s">
        <v>24</v>
      </c>
      <c r="C22" s="28" t="s">
        <v>433</v>
      </c>
      <c r="D22" s="105"/>
      <c r="E22" s="29" t="s">
        <v>433</v>
      </c>
      <c r="F22" s="30">
        <f t="shared" si="1"/>
        <v>0</v>
      </c>
    </row>
    <row r="23" spans="1:6" x14ac:dyDescent="0.35">
      <c r="A23" s="12" t="s">
        <v>12</v>
      </c>
      <c r="B23" s="3" t="s">
        <v>25</v>
      </c>
      <c r="C23" s="28" t="s">
        <v>433</v>
      </c>
      <c r="D23" s="105"/>
      <c r="E23" s="29" t="s">
        <v>433</v>
      </c>
      <c r="F23" s="30">
        <f t="shared" si="1"/>
        <v>0</v>
      </c>
    </row>
    <row r="24" spans="1:6" x14ac:dyDescent="0.35">
      <c r="A24" s="12" t="s">
        <v>13</v>
      </c>
      <c r="B24" s="3" t="s">
        <v>26</v>
      </c>
      <c r="C24" s="28" t="s">
        <v>433</v>
      </c>
      <c r="D24" s="105"/>
      <c r="E24" s="29" t="s">
        <v>433</v>
      </c>
      <c r="F24" s="30">
        <f t="shared" si="1"/>
        <v>0</v>
      </c>
    </row>
    <row r="25" spans="1:6" x14ac:dyDescent="0.35">
      <c r="A25" s="42" t="s">
        <v>27</v>
      </c>
      <c r="B25" s="43" t="s">
        <v>8</v>
      </c>
      <c r="C25" s="44" t="s">
        <v>433</v>
      </c>
      <c r="D25" s="45">
        <f>SUM(D26:D31)</f>
        <v>0</v>
      </c>
      <c r="E25" s="46" t="s">
        <v>433</v>
      </c>
      <c r="F25" s="47">
        <f>SUM(F26:F31)</f>
        <v>0</v>
      </c>
    </row>
    <row r="26" spans="1:6" x14ac:dyDescent="0.35">
      <c r="A26" s="12" t="s">
        <v>9</v>
      </c>
      <c r="B26" s="3" t="s">
        <v>14</v>
      </c>
      <c r="C26" s="28" t="s">
        <v>433</v>
      </c>
      <c r="D26" s="105"/>
      <c r="E26" s="29" t="s">
        <v>433</v>
      </c>
      <c r="F26" s="30">
        <f t="shared" ref="F26:F31" si="2">D26</f>
        <v>0</v>
      </c>
    </row>
    <row r="27" spans="1:6" x14ac:dyDescent="0.35">
      <c r="A27" s="12" t="s">
        <v>11</v>
      </c>
      <c r="B27" s="4" t="s">
        <v>35</v>
      </c>
      <c r="C27" s="28" t="s">
        <v>433</v>
      </c>
      <c r="D27" s="105"/>
      <c r="E27" s="29" t="s">
        <v>433</v>
      </c>
      <c r="F27" s="30">
        <f t="shared" si="2"/>
        <v>0</v>
      </c>
    </row>
    <row r="28" spans="1:6" x14ac:dyDescent="0.35">
      <c r="A28" s="12" t="s">
        <v>12</v>
      </c>
      <c r="B28" s="4" t="s">
        <v>50</v>
      </c>
      <c r="C28" s="28" t="s">
        <v>433</v>
      </c>
      <c r="D28" s="105"/>
      <c r="E28" s="29" t="s">
        <v>433</v>
      </c>
      <c r="F28" s="30">
        <f t="shared" si="2"/>
        <v>0</v>
      </c>
    </row>
    <row r="29" spans="1:6" x14ac:dyDescent="0.35">
      <c r="A29" s="12" t="s">
        <v>13</v>
      </c>
      <c r="B29" s="3" t="s">
        <v>51</v>
      </c>
      <c r="C29" s="28" t="s">
        <v>433</v>
      </c>
      <c r="D29" s="105"/>
      <c r="E29" s="29" t="s">
        <v>433</v>
      </c>
      <c r="F29" s="30">
        <f t="shared" si="2"/>
        <v>0</v>
      </c>
    </row>
    <row r="30" spans="1:6" x14ac:dyDescent="0.35">
      <c r="A30" s="12" t="s">
        <v>10</v>
      </c>
      <c r="B30" s="3" t="s">
        <v>15</v>
      </c>
      <c r="C30" s="28" t="s">
        <v>433</v>
      </c>
      <c r="D30" s="105"/>
      <c r="E30" s="29" t="s">
        <v>433</v>
      </c>
      <c r="F30" s="30">
        <f t="shared" si="2"/>
        <v>0</v>
      </c>
    </row>
    <row r="31" spans="1:6" x14ac:dyDescent="0.35">
      <c r="A31" s="12" t="s">
        <v>52</v>
      </c>
      <c r="B31" s="3" t="s">
        <v>59</v>
      </c>
      <c r="C31" s="28" t="s">
        <v>433</v>
      </c>
      <c r="D31" s="105"/>
      <c r="E31" s="29" t="s">
        <v>433</v>
      </c>
      <c r="F31" s="30">
        <f t="shared" si="2"/>
        <v>0</v>
      </c>
    </row>
    <row r="32" spans="1:6" x14ac:dyDescent="0.35">
      <c r="A32" s="42" t="s">
        <v>28</v>
      </c>
      <c r="B32" s="43" t="s">
        <v>54</v>
      </c>
      <c r="C32" s="48" t="s">
        <v>433</v>
      </c>
      <c r="D32" s="105"/>
      <c r="E32" s="46" t="s">
        <v>433</v>
      </c>
      <c r="F32" s="47">
        <f>D32</f>
        <v>0</v>
      </c>
    </row>
    <row r="33" spans="1:7" x14ac:dyDescent="0.35">
      <c r="A33" s="42" t="s">
        <v>29</v>
      </c>
      <c r="B33" s="43" t="s">
        <v>60</v>
      </c>
      <c r="C33" s="48" t="s">
        <v>433</v>
      </c>
      <c r="D33" s="105"/>
      <c r="E33" s="46" t="s">
        <v>433</v>
      </c>
      <c r="F33" s="47">
        <f>D33</f>
        <v>0</v>
      </c>
    </row>
    <row r="34" spans="1:7" x14ac:dyDescent="0.35">
      <c r="A34" s="42" t="s">
        <v>30</v>
      </c>
      <c r="B34" s="43" t="s">
        <v>45</v>
      </c>
      <c r="C34" s="48" t="s">
        <v>433</v>
      </c>
      <c r="D34" s="105"/>
      <c r="E34" s="46" t="s">
        <v>433</v>
      </c>
      <c r="F34" s="47">
        <f>D34</f>
        <v>0</v>
      </c>
    </row>
    <row r="35" spans="1:7" s="1" customFormat="1" x14ac:dyDescent="0.35">
      <c r="A35" s="49"/>
      <c r="B35" s="57" t="s">
        <v>31</v>
      </c>
      <c r="C35" s="54" t="s">
        <v>433</v>
      </c>
      <c r="D35" s="51">
        <f>SUM(D15,D20,D32,D25,D33,D34)</f>
        <v>0</v>
      </c>
      <c r="E35" s="55" t="s">
        <v>433</v>
      </c>
      <c r="F35" s="52">
        <f>SUM(F15,F20,F32,F25,F33,F34)</f>
        <v>0</v>
      </c>
    </row>
    <row r="38" spans="1:7" ht="15.5" x14ac:dyDescent="0.35">
      <c r="A38" s="40" t="s">
        <v>48</v>
      </c>
      <c r="B38" s="24"/>
      <c r="C38" s="24"/>
      <c r="D38" s="24"/>
      <c r="E38" s="24"/>
      <c r="F38" s="25"/>
    </row>
    <row r="39" spans="1:7" ht="15" customHeight="1" x14ac:dyDescent="0.35">
      <c r="A39" s="128" t="s">
        <v>169</v>
      </c>
      <c r="B39" s="129"/>
      <c r="C39" s="129"/>
      <c r="D39" s="129"/>
      <c r="E39" s="129"/>
      <c r="F39" s="130"/>
    </row>
    <row r="40" spans="1:7" ht="15" customHeight="1" x14ac:dyDescent="0.35">
      <c r="A40" s="128"/>
      <c r="B40" s="129"/>
      <c r="C40" s="129"/>
      <c r="D40" s="129"/>
      <c r="E40" s="129"/>
      <c r="F40" s="130"/>
    </row>
    <row r="41" spans="1:7" ht="15" customHeight="1" x14ac:dyDescent="0.35">
      <c r="A41" s="128"/>
      <c r="B41" s="129"/>
      <c r="C41" s="129"/>
      <c r="D41" s="129"/>
      <c r="E41" s="129"/>
      <c r="F41" s="130"/>
    </row>
    <row r="42" spans="1:7" ht="15" customHeight="1" x14ac:dyDescent="0.35">
      <c r="A42" s="128"/>
      <c r="B42" s="129"/>
      <c r="C42" s="129"/>
      <c r="D42" s="129"/>
      <c r="E42" s="129"/>
      <c r="F42" s="130"/>
    </row>
    <row r="43" spans="1:7" x14ac:dyDescent="0.35">
      <c r="A43" s="131"/>
      <c r="B43" s="132"/>
      <c r="C43" s="132"/>
      <c r="D43" s="132"/>
      <c r="E43" s="132"/>
      <c r="F43" s="133"/>
    </row>
    <row r="44" spans="1:7" ht="5.15" customHeight="1" x14ac:dyDescent="0.35">
      <c r="A44" s="1"/>
    </row>
    <row r="45" spans="1:7" s="2" customFormat="1" ht="58.5" customHeight="1" x14ac:dyDescent="0.35">
      <c r="A45" s="13" t="s">
        <v>0</v>
      </c>
      <c r="B45" s="14" t="s">
        <v>1</v>
      </c>
      <c r="C45" s="14" t="s">
        <v>2</v>
      </c>
      <c r="D45" s="14" t="s">
        <v>3</v>
      </c>
      <c r="E45" s="14" t="s">
        <v>4</v>
      </c>
      <c r="F45" s="15" t="s">
        <v>5</v>
      </c>
      <c r="G45"/>
    </row>
    <row r="46" spans="1:7" x14ac:dyDescent="0.35">
      <c r="A46" s="42" t="s">
        <v>21</v>
      </c>
      <c r="B46" s="43" t="s">
        <v>6</v>
      </c>
      <c r="C46" s="44"/>
      <c r="D46" s="46">
        <f>SUM(D47:D50)</f>
        <v>0</v>
      </c>
      <c r="E46" s="46">
        <f>SUM(E47:E50)</f>
        <v>0</v>
      </c>
      <c r="F46" s="47">
        <f>SUM(F47:F50)</f>
        <v>0</v>
      </c>
    </row>
    <row r="47" spans="1:7" x14ac:dyDescent="0.35">
      <c r="A47" s="12" t="s">
        <v>9</v>
      </c>
      <c r="B47" s="3" t="s">
        <v>17</v>
      </c>
      <c r="C47" s="107" t="str">
        <f>IF($C$8="","NA",IF($C$8="Coastal Medical",'Backup Data'!D5,'Backup Data'!E5))</f>
        <v>NA</v>
      </c>
      <c r="D47" s="29" t="str">
        <f>IF(C47="NA","NA",C47*F47)</f>
        <v>NA</v>
      </c>
      <c r="E47" s="29" t="str">
        <f>IF(C47="NA","NA",((1-C47)*F47))</f>
        <v>NA</v>
      </c>
      <c r="F47" s="106"/>
    </row>
    <row r="48" spans="1:7" x14ac:dyDescent="0.35">
      <c r="A48" s="12" t="s">
        <v>11</v>
      </c>
      <c r="B48" s="3" t="s">
        <v>18</v>
      </c>
      <c r="C48" s="107" t="str">
        <f>IF($C$8="","NA",IF($C$8="Coastal Medical",'Backup Data'!D6,'Backup Data'!E6))</f>
        <v>NA</v>
      </c>
      <c r="D48" s="29" t="str">
        <f>IF(C48="NA","NA",C48*F48)</f>
        <v>NA</v>
      </c>
      <c r="E48" s="29" t="str">
        <f>IF(C48="NA","NA",((1-C48)*F48))</f>
        <v>NA</v>
      </c>
      <c r="F48" s="106"/>
    </row>
    <row r="49" spans="1:6" x14ac:dyDescent="0.35">
      <c r="A49" s="12" t="s">
        <v>12</v>
      </c>
      <c r="B49" s="4" t="s">
        <v>19</v>
      </c>
      <c r="C49" s="107" t="str">
        <f>IF($C$8="","NA",IF($C$8="Coastal Medical",'Backup Data'!D7,'Backup Data'!E7))</f>
        <v>NA</v>
      </c>
      <c r="D49" s="29" t="str">
        <f>IF(C49="NA","NA",C49*F49)</f>
        <v>NA</v>
      </c>
      <c r="E49" s="29" t="str">
        <f>IF(C49="NA","NA",((1-C49)*F49))</f>
        <v>NA</v>
      </c>
      <c r="F49" s="106"/>
    </row>
    <row r="50" spans="1:6" x14ac:dyDescent="0.35">
      <c r="A50" s="12" t="s">
        <v>13</v>
      </c>
      <c r="B50" s="4" t="s">
        <v>20</v>
      </c>
      <c r="C50" s="107" t="str">
        <f>IF($C$8="","NA",IF($C$8="Coastal Medical",'Backup Data'!D8,'Backup Data'!E8))</f>
        <v>NA</v>
      </c>
      <c r="D50" s="29" t="str">
        <f>IF(C50="NA","NA",C50*F50)</f>
        <v>NA</v>
      </c>
      <c r="E50" s="29" t="str">
        <f>IF(C50="NA","NA",((1-C50)*F50))</f>
        <v>NA</v>
      </c>
      <c r="F50" s="106"/>
    </row>
    <row r="51" spans="1:6" x14ac:dyDescent="0.35">
      <c r="A51" s="42" t="s">
        <v>22</v>
      </c>
      <c r="B51" s="43" t="s">
        <v>58</v>
      </c>
      <c r="C51" s="44"/>
      <c r="D51" s="46">
        <f>SUM(D52:D55)</f>
        <v>0</v>
      </c>
      <c r="E51" s="46">
        <f>SUM(E52:E55)</f>
        <v>0</v>
      </c>
      <c r="F51" s="47">
        <f>SUM(F52:F55)</f>
        <v>0</v>
      </c>
    </row>
    <row r="52" spans="1:6" x14ac:dyDescent="0.35">
      <c r="A52" s="12" t="s">
        <v>9</v>
      </c>
      <c r="B52" s="3" t="s">
        <v>23</v>
      </c>
      <c r="C52" s="107" t="str">
        <f>IF($C$8="","NA",IF($C$8="Coastal Medical",'Backup Data'!D10,'Backup Data'!E10))</f>
        <v>NA</v>
      </c>
      <c r="D52" s="29" t="str">
        <f>IF(C52="NA","NA",C52*F52)</f>
        <v>NA</v>
      </c>
      <c r="E52" s="29" t="str">
        <f>IF(C52="NA","NA",((1-C52)*F52))</f>
        <v>NA</v>
      </c>
      <c r="F52" s="106"/>
    </row>
    <row r="53" spans="1:6" x14ac:dyDescent="0.35">
      <c r="A53" s="12" t="s">
        <v>11</v>
      </c>
      <c r="B53" s="3" t="s">
        <v>24</v>
      </c>
      <c r="C53" s="107" t="str">
        <f>IF($C$8="","NA",IF($C$8="Coastal Medical",'Backup Data'!D11,'Backup Data'!E11))</f>
        <v>NA</v>
      </c>
      <c r="D53" s="29" t="str">
        <f>IF(C53="NA","NA",C53*F53)</f>
        <v>NA</v>
      </c>
      <c r="E53" s="29" t="str">
        <f>IF(C53="NA","NA",((1-C53)*F53))</f>
        <v>NA</v>
      </c>
      <c r="F53" s="106"/>
    </row>
    <row r="54" spans="1:6" x14ac:dyDescent="0.35">
      <c r="A54" s="12" t="s">
        <v>12</v>
      </c>
      <c r="B54" s="3" t="s">
        <v>25</v>
      </c>
      <c r="C54" s="107" t="str">
        <f>IF($C$8="","NA",IF($C$8="Coastal Medical",'Backup Data'!D12,'Backup Data'!E12))</f>
        <v>NA</v>
      </c>
      <c r="D54" s="29" t="str">
        <f>IF(C54="NA","NA",C54*F54)</f>
        <v>NA</v>
      </c>
      <c r="E54" s="29" t="str">
        <f>IF(C54="NA","NA",((1-C54)*F54))</f>
        <v>NA</v>
      </c>
      <c r="F54" s="106"/>
    </row>
    <row r="55" spans="1:6" x14ac:dyDescent="0.35">
      <c r="A55" s="12" t="s">
        <v>13</v>
      </c>
      <c r="B55" s="3" t="s">
        <v>26</v>
      </c>
      <c r="C55" s="107" t="str">
        <f>IF($C$8="","NA",IF($C$8="Coastal Medical",'Backup Data'!D13,'Backup Data'!E13))</f>
        <v>NA</v>
      </c>
      <c r="D55" s="29" t="str">
        <f>IF(C55="NA","NA",C55*F55)</f>
        <v>NA</v>
      </c>
      <c r="E55" s="29" t="str">
        <f>IF(C55="NA","NA",((1-C55)*F55))</f>
        <v>NA</v>
      </c>
      <c r="F55" s="106"/>
    </row>
    <row r="56" spans="1:6" x14ac:dyDescent="0.35">
      <c r="A56" s="42" t="s">
        <v>27</v>
      </c>
      <c r="B56" s="43" t="s">
        <v>8</v>
      </c>
      <c r="C56" s="44"/>
      <c r="D56" s="46">
        <f>SUM(D57:D62)</f>
        <v>0</v>
      </c>
      <c r="E56" s="46">
        <f>SUM(E57:E62)</f>
        <v>0</v>
      </c>
      <c r="F56" s="47">
        <f>SUM(F57:F62)</f>
        <v>0</v>
      </c>
    </row>
    <row r="57" spans="1:6" x14ac:dyDescent="0.35">
      <c r="A57" s="12" t="s">
        <v>9</v>
      </c>
      <c r="B57" s="3" t="s">
        <v>14</v>
      </c>
      <c r="C57" s="107" t="str">
        <f>IF($C$8="","NA",IF($C$8="Coastal Medical",'Backup Data'!D15,'Backup Data'!E15))</f>
        <v>NA</v>
      </c>
      <c r="D57" s="29" t="str">
        <f t="shared" ref="D57:D65" si="3">IF(C57="NA","NA",C57*F57)</f>
        <v>NA</v>
      </c>
      <c r="E57" s="29" t="str">
        <f t="shared" ref="E57:E65" si="4">IF(C57="NA","NA",((1-C57)*F57))</f>
        <v>NA</v>
      </c>
      <c r="F57" s="106"/>
    </row>
    <row r="58" spans="1:6" x14ac:dyDescent="0.35">
      <c r="A58" s="12" t="s">
        <v>11</v>
      </c>
      <c r="B58" s="4" t="s">
        <v>35</v>
      </c>
      <c r="C58" s="107" t="str">
        <f>IF($C$8="","NA",IF($C$8="Coastal Medical",'Backup Data'!D16,'Backup Data'!E16))</f>
        <v>NA</v>
      </c>
      <c r="D58" s="29" t="str">
        <f t="shared" si="3"/>
        <v>NA</v>
      </c>
      <c r="E58" s="29" t="str">
        <f t="shared" si="4"/>
        <v>NA</v>
      </c>
      <c r="F58" s="106"/>
    </row>
    <row r="59" spans="1:6" x14ac:dyDescent="0.35">
      <c r="A59" s="12" t="s">
        <v>12</v>
      </c>
      <c r="B59" s="4" t="s">
        <v>50</v>
      </c>
      <c r="C59" s="107" t="str">
        <f>IF($C$8="","NA",IF($C$8="Coastal Medical",'Backup Data'!D17,'Backup Data'!E17))</f>
        <v>NA</v>
      </c>
      <c r="D59" s="29" t="str">
        <f t="shared" si="3"/>
        <v>NA</v>
      </c>
      <c r="E59" s="29" t="str">
        <f t="shared" si="4"/>
        <v>NA</v>
      </c>
      <c r="F59" s="106"/>
    </row>
    <row r="60" spans="1:6" x14ac:dyDescent="0.35">
      <c r="A60" s="12" t="s">
        <v>13</v>
      </c>
      <c r="B60" s="3" t="s">
        <v>51</v>
      </c>
      <c r="C60" s="107" t="str">
        <f>IF($C$8="","NA",IF($C$8="Coastal Medical",'Backup Data'!D18,'Backup Data'!E18))</f>
        <v>NA</v>
      </c>
      <c r="D60" s="29" t="str">
        <f t="shared" si="3"/>
        <v>NA</v>
      </c>
      <c r="E60" s="29" t="str">
        <f t="shared" si="4"/>
        <v>NA</v>
      </c>
      <c r="F60" s="106"/>
    </row>
    <row r="61" spans="1:6" x14ac:dyDescent="0.35">
      <c r="A61" s="12" t="s">
        <v>10</v>
      </c>
      <c r="B61" s="3" t="s">
        <v>15</v>
      </c>
      <c r="C61" s="107" t="str">
        <f>IF($C$8="","NA",IF($C$8="Coastal Medical",'Backup Data'!D19,'Backup Data'!E19))</f>
        <v>NA</v>
      </c>
      <c r="D61" s="29" t="str">
        <f t="shared" si="3"/>
        <v>NA</v>
      </c>
      <c r="E61" s="29" t="str">
        <f t="shared" si="4"/>
        <v>NA</v>
      </c>
      <c r="F61" s="106"/>
    </row>
    <row r="62" spans="1:6" x14ac:dyDescent="0.35">
      <c r="A62" s="12" t="s">
        <v>52</v>
      </c>
      <c r="B62" s="3" t="s">
        <v>59</v>
      </c>
      <c r="C62" s="107" t="str">
        <f>IF($C$8="","NA",IF($C$8="Coastal Medical",'Backup Data'!D20,'Backup Data'!E20))</f>
        <v>NA</v>
      </c>
      <c r="D62" s="29" t="str">
        <f t="shared" si="3"/>
        <v>NA</v>
      </c>
      <c r="E62" s="29" t="str">
        <f t="shared" si="4"/>
        <v>NA</v>
      </c>
      <c r="F62" s="106"/>
    </row>
    <row r="63" spans="1:6" x14ac:dyDescent="0.35">
      <c r="A63" s="42" t="s">
        <v>28</v>
      </c>
      <c r="B63" s="43" t="s">
        <v>54</v>
      </c>
      <c r="C63" s="108" t="str">
        <f>IF($C$8="","NA",IF($C$8="Coastal Medical",'Backup Data'!D21,'Backup Data'!E21))</f>
        <v>NA</v>
      </c>
      <c r="D63" s="46" t="str">
        <f t="shared" si="3"/>
        <v>NA</v>
      </c>
      <c r="E63" s="46" t="str">
        <f t="shared" si="4"/>
        <v>NA</v>
      </c>
      <c r="F63" s="106"/>
    </row>
    <row r="64" spans="1:6" x14ac:dyDescent="0.35">
      <c r="A64" s="42" t="s">
        <v>29</v>
      </c>
      <c r="B64" s="43" t="s">
        <v>60</v>
      </c>
      <c r="C64" s="108" t="str">
        <f>IF($C$8="","NA",IF($C$8="Coastal Medical",'Backup Data'!D22,'Backup Data'!E22))</f>
        <v>NA</v>
      </c>
      <c r="D64" s="46" t="str">
        <f t="shared" si="3"/>
        <v>NA</v>
      </c>
      <c r="E64" s="46" t="str">
        <f t="shared" si="4"/>
        <v>NA</v>
      </c>
      <c r="F64" s="106"/>
    </row>
    <row r="65" spans="1:6" x14ac:dyDescent="0.35">
      <c r="A65" s="42" t="s">
        <v>30</v>
      </c>
      <c r="B65" s="43" t="s">
        <v>53</v>
      </c>
      <c r="C65" s="108" t="str">
        <f>IF($C$8="","NA",IF($C$8="Coastal Medical",'Backup Data'!D23,'Backup Data'!E23))</f>
        <v>NA</v>
      </c>
      <c r="D65" s="46" t="str">
        <f t="shared" si="3"/>
        <v>NA</v>
      </c>
      <c r="E65" s="46" t="str">
        <f t="shared" si="4"/>
        <v>NA</v>
      </c>
      <c r="F65" s="106"/>
    </row>
    <row r="66" spans="1:6" s="1" customFormat="1" x14ac:dyDescent="0.35">
      <c r="A66" s="49"/>
      <c r="B66" s="50" t="s">
        <v>31</v>
      </c>
      <c r="C66" s="54"/>
      <c r="D66" s="55">
        <f>SUM(D46,D51,D63,D56,D64,D65)</f>
        <v>0</v>
      </c>
      <c r="E66" s="55">
        <f>SUM(E46,E51,E63,E56,E64,E65)</f>
        <v>0</v>
      </c>
      <c r="F66" s="52">
        <f>SUM(F46,F51,F63,F56,F64,F65)</f>
        <v>0</v>
      </c>
    </row>
    <row r="69" spans="1:6" ht="15.5" x14ac:dyDescent="0.35">
      <c r="A69" s="40" t="s">
        <v>46</v>
      </c>
      <c r="B69" s="24"/>
      <c r="C69" s="24"/>
      <c r="D69" s="24"/>
      <c r="E69" s="24"/>
      <c r="F69" s="25"/>
    </row>
    <row r="70" spans="1:6" x14ac:dyDescent="0.35">
      <c r="A70" s="26" t="s">
        <v>116</v>
      </c>
      <c r="B70" s="22"/>
      <c r="C70" s="22"/>
      <c r="D70" s="22"/>
      <c r="E70" s="22"/>
      <c r="F70" s="27"/>
    </row>
    <row r="71" spans="1:6" ht="5.15" customHeight="1" x14ac:dyDescent="0.35">
      <c r="A71" s="1"/>
    </row>
    <row r="72" spans="1:6" x14ac:dyDescent="0.35">
      <c r="A72" s="13" t="s">
        <v>117</v>
      </c>
      <c r="B72" s="14" t="s">
        <v>1</v>
      </c>
      <c r="C72" s="14" t="s">
        <v>2</v>
      </c>
      <c r="D72" s="14" t="s">
        <v>3</v>
      </c>
      <c r="E72" s="14" t="s">
        <v>4</v>
      </c>
      <c r="F72" s="15" t="s">
        <v>5</v>
      </c>
    </row>
    <row r="73" spans="1:6" s="1" customFormat="1" x14ac:dyDescent="0.35">
      <c r="A73" s="53"/>
      <c r="B73" s="50" t="s">
        <v>32</v>
      </c>
      <c r="C73" s="54" t="s">
        <v>433</v>
      </c>
      <c r="D73" s="54" t="s">
        <v>433</v>
      </c>
      <c r="E73" s="55">
        <f>F73</f>
        <v>0</v>
      </c>
      <c r="F73" s="109"/>
    </row>
    <row r="76" spans="1:6" x14ac:dyDescent="0.35">
      <c r="D76" s="23" t="s">
        <v>47</v>
      </c>
      <c r="E76" s="24"/>
      <c r="F76" s="25"/>
    </row>
    <row r="77" spans="1:6" x14ac:dyDescent="0.35">
      <c r="D77" s="134" t="s">
        <v>118</v>
      </c>
      <c r="E77" s="135"/>
      <c r="F77" s="136"/>
    </row>
    <row r="78" spans="1:6" x14ac:dyDescent="0.35">
      <c r="D78" s="134"/>
      <c r="E78" s="135"/>
      <c r="F78" s="136"/>
    </row>
    <row r="79" spans="1:6" x14ac:dyDescent="0.35">
      <c r="D79" s="137"/>
      <c r="E79" s="138"/>
      <c r="F79" s="139"/>
    </row>
    <row r="80" spans="1:6" ht="5.15" customHeight="1" x14ac:dyDescent="0.35"/>
    <row r="81" spans="4:6" x14ac:dyDescent="0.35">
      <c r="D81" s="13" t="s">
        <v>33</v>
      </c>
      <c r="E81" s="14" t="s">
        <v>34</v>
      </c>
      <c r="F81" s="15" t="s">
        <v>5</v>
      </c>
    </row>
    <row r="82" spans="4:6" x14ac:dyDescent="0.35">
      <c r="D82" s="56">
        <f>D66+D35</f>
        <v>0</v>
      </c>
      <c r="E82" s="51">
        <f>E66+E73</f>
        <v>0</v>
      </c>
      <c r="F82" s="52">
        <f>D82+E82</f>
        <v>0</v>
      </c>
    </row>
  </sheetData>
  <sheetProtection algorithmName="SHA-512" hashValue="aI3dv8vijx7guArQhh4c4RK5IBVHTYczBYkjvzuFedvuCn7pMNJL7ZJ5vd0UKPksb0XEg6bg5IdBdR8BTzs2uw==" saltValue="x00Ufj/CyLRup+BkEfhGMg==" spinCount="100000" sheet="1" objects="1" scenarios="1"/>
  <mergeCells count="2">
    <mergeCell ref="A39:F43"/>
    <mergeCell ref="D77:F79"/>
  </mergeCells>
  <pageMargins left="0.7" right="0.7" top="0.75" bottom="0.75" header="0.3" footer="0.3"/>
  <pageSetup orientation="portrait" horizontalDpi="1200" verticalDpi="1200" r:id="rId1"/>
  <drawing r:id="rId2"/>
  <tableParts count="4">
    <tablePart r:id="rId3"/>
    <tablePart r:id="rId4"/>
    <tablePart r:id="rId5"/>
    <tablePart r:id="rId6"/>
  </tableParts>
  <extLst>
    <ext xmlns:x14="http://schemas.microsoft.com/office/spreadsheetml/2009/9/main" uri="{CCE6A557-97BC-4b89-ADB6-D9C93CAAB3DF}">
      <x14:dataValidations xmlns:xm="http://schemas.microsoft.com/office/excel/2006/main" count="1">
        <x14:dataValidation type="list" allowBlank="1" showInputMessage="1" showErrorMessage="1" xr:uid="{F03A7869-9C23-4223-9DFA-DF9F7211DD62}">
          <x14:formula1>
            <xm:f>'Reference Tables'!$A$17:$A$21</xm:f>
          </x14:formula1>
          <xm:sqref>C8</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026CC1A160F2C4E953D5C17456E6333" ma:contentTypeVersion="15" ma:contentTypeDescription="Create a new document." ma:contentTypeScope="" ma:versionID="b159ab1173f9cf84aa90719a6a1ea8e2">
  <xsd:schema xmlns:xsd="http://www.w3.org/2001/XMLSchema" xmlns:xs="http://www.w3.org/2001/XMLSchema" xmlns:p="http://schemas.microsoft.com/office/2006/metadata/properties" xmlns:ns2="3ca2d690-4b65-48b8-b367-984c1bbb45de" xmlns:ns3="d29a8555-db37-4257-91ea-e6d336cdedf2" targetNamespace="http://schemas.microsoft.com/office/2006/metadata/properties" ma:root="true" ma:fieldsID="ff5b17957f08a6add341b66b7e216eef" ns2:_="" ns3:_="">
    <xsd:import namespace="3ca2d690-4b65-48b8-b367-984c1bbb45de"/>
    <xsd:import namespace="d29a8555-db37-4257-91ea-e6d336cdedf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MediaServiceDateTake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a2d690-4b65-48b8-b367-984c1bbb45d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364c4022-8a08-492a-8fd9-63f32d903773"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DateTaken" ma:index="21" nillable="true" ma:displayName="MediaServiceDateTaken" ma:hidden="true" ma:internalName="MediaServiceDateTake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29a8555-db37-4257-91ea-e6d336cdedf2"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d20fe0fe-7f6e-40d9-b998-99db2d565673}" ma:internalName="TaxCatchAll" ma:showField="CatchAllData" ma:web="d29a8555-db37-4257-91ea-e6d336cdedf2">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d29a8555-db37-4257-91ea-e6d336cdedf2" xsi:nil="true"/>
    <lcf76f155ced4ddcb4097134ff3c332f xmlns="3ca2d690-4b65-48b8-b367-984c1bbb45d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F4356EFB-CFCF-48A7-B599-3E10955AA2F7}">
  <ds:schemaRefs>
    <ds:schemaRef ds:uri="http://schemas.microsoft.com/sharepoint/v3/contenttype/forms"/>
  </ds:schemaRefs>
</ds:datastoreItem>
</file>

<file path=customXml/itemProps2.xml><?xml version="1.0" encoding="utf-8"?>
<ds:datastoreItem xmlns:ds="http://schemas.openxmlformats.org/officeDocument/2006/customXml" ds:itemID="{5E548BB8-5752-4D18-AFB5-9E4D17FC3D1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ca2d690-4b65-48b8-b367-984c1bbb45de"/>
    <ds:schemaRef ds:uri="d29a8555-db37-4257-91ea-e6d336cdedf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DBE3C3F-0ED4-4407-9999-05DE4BC19CB3}">
  <ds:schemaRefs>
    <ds:schemaRef ds:uri="http://purl.org/dc/dcmitype/"/>
    <ds:schemaRef ds:uri="http://purl.org/dc/terms/"/>
    <ds:schemaRef ds:uri="d29a8555-db37-4257-91ea-e6d336cdedf2"/>
    <ds:schemaRef ds:uri="http://schemas.microsoft.com/office/2006/documentManagement/types"/>
    <ds:schemaRef ds:uri="http://schemas.microsoft.com/office/infopath/2007/PartnerControls"/>
    <ds:schemaRef ds:uri="http://schemas.microsoft.com/office/2006/metadata/properties"/>
    <ds:schemaRef ds:uri="http://purl.org/dc/elements/1.1/"/>
    <ds:schemaRef ds:uri="http://schemas.openxmlformats.org/package/2006/metadata/core-properties"/>
    <ds:schemaRef ds:uri="0eb9aeac-91b2-4d0c-9f32-32e89759ed7b"/>
    <ds:schemaRef ds:uri="http://www.w3.org/XML/1998/namespace"/>
    <ds:schemaRef ds:uri="3ca2d690-4b65-48b8-b367-984c1bbb45d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Contents</vt:lpstr>
      <vt:lpstr>Reference Tables</vt:lpstr>
      <vt:lpstr>Definitions</vt:lpstr>
      <vt:lpstr>HD-PC Spend</vt:lpstr>
      <vt:lpstr>Primary Care Spending</vt:lpstr>
      <vt:lpstr>Non-Claims - ACO_AE1</vt:lpstr>
      <vt:lpstr>Non-Claims - ACO_AE2</vt:lpstr>
      <vt:lpstr>Non-Claims - ACO_AE3</vt:lpstr>
      <vt:lpstr>Non-Claims - ACO_AE4</vt:lpstr>
      <vt:lpstr>Non-Claims - ACO_AE5</vt:lpstr>
      <vt:lpstr>Non-Claims - All Other</vt:lpstr>
      <vt:lpstr>Mandatory Questions</vt:lpstr>
      <vt:lpstr>Backup 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Deepti Kanneganti</dc:creator>
  <cp:lastModifiedBy>Jessica Mar</cp:lastModifiedBy>
  <dcterms:created xsi:type="dcterms:W3CDTF">2021-01-12T19:30:44Z</dcterms:created>
  <dcterms:modified xsi:type="dcterms:W3CDTF">2023-07-28T19:26:16Z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0x0101006026CC1A160F2C4E953D5C17456E6333</vt:lpwstr>
  </property>
  <property fmtid="{D5CDD505-2E9C-101B-9397-08002B2CF9AE}" pid="3" name="MediaServiceImageTags">
    <vt:lpwstr/>
  </property>
</Properties>
</file>